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0475" windowHeight="11700"/>
  </bookViews>
  <sheets>
    <sheet name="2014-2015" sheetId="1" r:id="rId1"/>
    <sheet name="2013-2014Approved" sheetId="4" r:id="rId2"/>
    <sheet name="Sheet2" sheetId="2" r:id="rId3"/>
    <sheet name="Sheet3" sheetId="3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G31" i="1"/>
  <c r="G21" i="1"/>
  <c r="F29" i="4"/>
  <c r="F30" i="4"/>
  <c r="F31" i="4"/>
  <c r="F24" i="4"/>
  <c r="F25" i="4"/>
  <c r="F26" i="4"/>
  <c r="F27" i="4"/>
  <c r="F17" i="4"/>
  <c r="F18" i="4"/>
  <c r="F19" i="4"/>
  <c r="F20" i="4"/>
  <c r="F21" i="4"/>
  <c r="F22" i="4"/>
  <c r="F6" i="4"/>
  <c r="F7" i="4"/>
  <c r="F8" i="4"/>
  <c r="F10" i="4"/>
  <c r="F11" i="4"/>
  <c r="F12" i="4"/>
  <c r="F13" i="4"/>
  <c r="F14" i="4"/>
  <c r="F15" i="4"/>
  <c r="F33" i="4"/>
  <c r="E5" i="1"/>
  <c r="E7" i="1"/>
  <c r="E12" i="1"/>
  <c r="E13" i="1"/>
  <c r="E14" i="1"/>
  <c r="E15" i="1"/>
  <c r="E17" i="1"/>
  <c r="E18" i="1"/>
  <c r="E20" i="1"/>
  <c r="E21" i="1"/>
  <c r="E25" i="1"/>
  <c r="E26" i="1"/>
  <c r="E28" i="1"/>
  <c r="E29" i="1"/>
  <c r="E30" i="1"/>
  <c r="E31" i="1"/>
  <c r="E35" i="1"/>
  <c r="E39" i="1"/>
  <c r="E40" i="1"/>
  <c r="D35" i="1"/>
  <c r="D39" i="1"/>
  <c r="D20" i="1"/>
  <c r="D14" i="1"/>
  <c r="D28" i="1"/>
  <c r="D25" i="1"/>
  <c r="D30" i="1"/>
  <c r="D12" i="1"/>
  <c r="D13" i="1"/>
  <c r="D7" i="1"/>
  <c r="D5" i="1"/>
  <c r="D31" i="1"/>
  <c r="D21" i="1"/>
  <c r="D40" i="1"/>
</calcChain>
</file>

<file path=xl/sharedStrings.xml><?xml version="1.0" encoding="utf-8"?>
<sst xmlns="http://schemas.openxmlformats.org/spreadsheetml/2006/main" count="161" uniqueCount="132">
  <si>
    <t>Sl No.</t>
  </si>
  <si>
    <t xml:space="preserve">Account Head </t>
  </si>
  <si>
    <t xml:space="preserve">Particulars </t>
  </si>
  <si>
    <t>Lumpsum</t>
  </si>
  <si>
    <t>Rs. 2,000 per month</t>
  </si>
  <si>
    <t>Computer Maintenance</t>
  </si>
  <si>
    <t>I</t>
  </si>
  <si>
    <t xml:space="preserve">PROGRAMME COSTS </t>
  </si>
  <si>
    <t xml:space="preserve">Maintenance of play facilities </t>
  </si>
  <si>
    <t>Rs. 1,000 per month</t>
  </si>
  <si>
    <t>Rs. 500 x 24 sessions</t>
  </si>
  <si>
    <t xml:space="preserve">Children's Workshops (Toy making, puppetry, theatre etc) </t>
  </si>
  <si>
    <t xml:space="preserve">Celebration of Special Days </t>
  </si>
  <si>
    <t>Film Appreciation sessions</t>
  </si>
  <si>
    <t xml:space="preserve">Sports/Games - purchase of equipment </t>
  </si>
  <si>
    <t>Arts and Craft - purchase of material</t>
  </si>
  <si>
    <t>Library Maintenance</t>
  </si>
  <si>
    <t>Science Lab - purchase of materials</t>
  </si>
  <si>
    <t>Library - purchase of books</t>
  </si>
  <si>
    <t xml:space="preserve">Star Gazing sessions - Logistics Costs </t>
  </si>
  <si>
    <t xml:space="preserve">                                                                                                Children's Resource Centre - Budget - April 2014 to March 2015 </t>
  </si>
  <si>
    <t>Rs. 1500 x 10 days x 12 months</t>
  </si>
  <si>
    <t>Rs. 1,500 per month</t>
  </si>
  <si>
    <t xml:space="preserve">Refer to Annexure 3 </t>
  </si>
  <si>
    <t>CRC Maintenance</t>
  </si>
  <si>
    <t>II</t>
  </si>
  <si>
    <t>FACILITATION AND COORDINATION</t>
  </si>
  <si>
    <t xml:space="preserve">Salaries and wages </t>
  </si>
  <si>
    <t xml:space="preserve">Centre In-charge </t>
  </si>
  <si>
    <t>Rs. 11000 x 12 months</t>
  </si>
  <si>
    <t>Rs.   8500 x 12 months</t>
  </si>
  <si>
    <t>Senior Cadre - CRC</t>
  </si>
  <si>
    <t>Junior Cadre - CRC</t>
  </si>
  <si>
    <t>Rs.   7000 x 12 months</t>
  </si>
  <si>
    <t>Caretaker cum watchman (2 nos)</t>
  </si>
  <si>
    <t xml:space="preserve">Rs.   6000 x 12 months </t>
  </si>
  <si>
    <t>Programme Travel (10% of items 1.1 to 1.4)</t>
  </si>
  <si>
    <t>Participating in trainings/meetings (10% of items 1.1 to 1.4)</t>
  </si>
  <si>
    <t>TOTAL</t>
  </si>
  <si>
    <t>III</t>
  </si>
  <si>
    <t>ADMINISTRATIVE COST (7% of items I + II)</t>
  </si>
  <si>
    <t>IV</t>
  </si>
  <si>
    <t xml:space="preserve">CAPITAL COSTS </t>
  </si>
  <si>
    <t xml:space="preserve">Lumpsum </t>
  </si>
  <si>
    <t>GRAND TOTAL</t>
  </si>
  <si>
    <t>1 TB Hard Disk</t>
  </si>
  <si>
    <t>Rs. 150 x 15 days x 20 children</t>
  </si>
  <si>
    <t xml:space="preserve">Rs. 1000 x 25 days x 3 trainers </t>
  </si>
  <si>
    <t>Rs. 7,500 x 11 days</t>
  </si>
  <si>
    <t xml:space="preserve">Rs. 1500 x 12 months </t>
  </si>
  <si>
    <t>Coordinator - 30% of salary</t>
  </si>
  <si>
    <t xml:space="preserve">Rs.7500 x 12 months </t>
  </si>
  <si>
    <t>Rounded Off</t>
  </si>
  <si>
    <t>Incidentals</t>
  </si>
  <si>
    <t>Annexure II: Budget</t>
  </si>
  <si>
    <t xml:space="preserve">6% increase </t>
  </si>
  <si>
    <t>Amount Approved on October 2014</t>
  </si>
  <si>
    <t>Amount Requested on April 2014</t>
  </si>
  <si>
    <t>2013-2014 Approved Budget</t>
  </si>
  <si>
    <t>CRC – BUDGET for 2013-14</t>
  </si>
  <si>
    <t>S.No</t>
  </si>
  <si>
    <t>Account Head</t>
  </si>
  <si>
    <t>Unit</t>
  </si>
  <si>
    <t>No.of units</t>
  </si>
  <si>
    <t>Rate</t>
  </si>
  <si>
    <t>Amount</t>
  </si>
  <si>
    <t>Programme Cost</t>
  </si>
  <si>
    <t>I.1</t>
  </si>
  <si>
    <t>Activity Space</t>
  </si>
  <si>
    <t>I.1.1</t>
  </si>
  <si>
    <t>Library</t>
  </si>
  <si>
    <t>Per Month</t>
  </si>
  <si>
    <t>I.1.2</t>
  </si>
  <si>
    <t>Science Lab</t>
  </si>
  <si>
    <t>I.1.3</t>
  </si>
  <si>
    <t>Cost of Craft Materials</t>
  </si>
  <si>
    <t>I.2</t>
  </si>
  <si>
    <t>Learning Space</t>
  </si>
  <si>
    <t>I.2.1</t>
  </si>
  <si>
    <t>Film Appreciation Sessions</t>
  </si>
  <si>
    <t>Per Session</t>
  </si>
  <si>
    <t>I.2.2</t>
  </si>
  <si>
    <t>Art / Craft / Other Workshops</t>
  </si>
  <si>
    <t>Per Workshop</t>
  </si>
  <si>
    <t>I.2.3</t>
  </si>
  <si>
    <t>Sports Workshops</t>
  </si>
  <si>
    <t>Per Semester</t>
  </si>
  <si>
    <t>I.3</t>
  </si>
  <si>
    <t>Celebration of Events</t>
  </si>
  <si>
    <t>Per Event</t>
  </si>
  <si>
    <t>I.4</t>
  </si>
  <si>
    <t>Maintenance of Facilities</t>
  </si>
  <si>
    <t>Sub Total - I</t>
  </si>
  <si>
    <t>Facilitation and Coordination Cost</t>
  </si>
  <si>
    <t>II.1</t>
  </si>
  <si>
    <t>Project Coordinator (Part Salary)</t>
  </si>
  <si>
    <t>II.2</t>
  </si>
  <si>
    <t>Centre Incharge</t>
  </si>
  <si>
    <t>II.3</t>
  </si>
  <si>
    <t>Librarian (Part Salary)</t>
  </si>
  <si>
    <t>II.4</t>
  </si>
  <si>
    <t>Care-taker &amp; Night Watchman</t>
  </si>
  <si>
    <t>II.5</t>
  </si>
  <si>
    <t>Travel – Programme</t>
  </si>
  <si>
    <t>Sub Total - II</t>
  </si>
  <si>
    <t>Administration Cost</t>
  </si>
  <si>
    <t>III.1</t>
  </si>
  <si>
    <t>Consumables and Office Supplies</t>
  </si>
  <si>
    <t>III.2</t>
  </si>
  <si>
    <t>Other Services</t>
  </si>
  <si>
    <t>III.3</t>
  </si>
  <si>
    <t>Audit Fees and Bank Charges</t>
  </si>
  <si>
    <t>Per Year</t>
  </si>
  <si>
    <t>Sub Total - III</t>
  </si>
  <si>
    <t>Capital Cost</t>
  </si>
  <si>
    <t>IV.1</t>
  </si>
  <si>
    <t>Telescope</t>
  </si>
  <si>
    <t>Per Item</t>
  </si>
  <si>
    <t>IV.2</t>
  </si>
  <si>
    <t>Sports Materials</t>
  </si>
  <si>
    <t>Sub Total - IV</t>
  </si>
  <si>
    <t>Grand Total - (I - IV)</t>
  </si>
  <si>
    <t>From 2013-2014 budget</t>
  </si>
  <si>
    <t>Mobile CRC - Logistics, fuel costs etc*</t>
  </si>
  <si>
    <t>Skill Training - resource fee *</t>
  </si>
  <si>
    <t>Skill Training - purchase of material*</t>
  </si>
  <si>
    <t>Student Fellowships (for 39 students) *</t>
  </si>
  <si>
    <t>Skill training proposal will be discussed separately at a later time</t>
  </si>
  <si>
    <t>Notes (From meeting on 12th october 2014, Bangalore)</t>
  </si>
  <si>
    <t>Mobile CRC and the capital cost attached to it are currently beyond Asha Bangalore support but it is a good initiative</t>
  </si>
  <si>
    <t>Purchase of a 4-wheeler (Maruti Omni) for Mobile CRC*</t>
  </si>
  <si>
    <t>Student Fellowship Discussion will happen separately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</si>
</sst>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.00_);_(* \(#,##0.00\);_(* \-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27"/>
        <bgColor indexed="9"/>
      </patternFill>
    </fill>
    <fill>
      <patternFill patternType="solid">
        <fgColor indexed="47"/>
        <b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6" fillId="0" borderId="0"/>
    <xf numFmtId="166" fontId="6" fillId="0" borderId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165" fontId="0" fillId="3" borderId="1" xfId="1" applyNumberFormat="1" applyFont="1" applyFill="1" applyBorder="1" applyAlignment="1">
      <alignment horizontal="center" vertical="top"/>
    </xf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/>
    <xf numFmtId="165" fontId="3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/>
    </xf>
    <xf numFmtId="0" fontId="0" fillId="4" borderId="0" xfId="0" applyFill="1"/>
    <xf numFmtId="0" fontId="0" fillId="4" borderId="2" xfId="0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165" fontId="0" fillId="4" borderId="0" xfId="1" applyNumberFormat="1" applyFont="1" applyFill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1" fillId="0" borderId="3" xfId="0" applyFont="1" applyFill="1" applyBorder="1"/>
    <xf numFmtId="165" fontId="0" fillId="4" borderId="3" xfId="1" applyNumberFormat="1" applyFont="1" applyFill="1" applyBorder="1" applyAlignment="1">
      <alignment horizontal="center" vertical="top"/>
    </xf>
    <xf numFmtId="165" fontId="5" fillId="4" borderId="3" xfId="1" applyNumberFormat="1" applyFont="1" applyFill="1" applyBorder="1" applyAlignment="1">
      <alignment horizontal="center" vertical="top"/>
    </xf>
    <xf numFmtId="165" fontId="0" fillId="4" borderId="3" xfId="1" applyNumberFormat="1" applyFont="1" applyFill="1" applyBorder="1" applyAlignment="1">
      <alignment horizontal="center"/>
    </xf>
    <xf numFmtId="165" fontId="0" fillId="3" borderId="3" xfId="1" applyNumberFormat="1" applyFont="1" applyFill="1" applyBorder="1" applyAlignment="1">
      <alignment horizontal="center" vertical="top"/>
    </xf>
    <xf numFmtId="165" fontId="3" fillId="2" borderId="3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top"/>
    </xf>
    <xf numFmtId="0" fontId="6" fillId="0" borderId="0" xfId="2" applyFont="1"/>
    <xf numFmtId="0" fontId="8" fillId="5" borderId="4" xfId="2" applyFont="1" applyFill="1" applyBorder="1" applyAlignment="1">
      <alignment horizontal="center"/>
    </xf>
    <xf numFmtId="0" fontId="8" fillId="6" borderId="4" xfId="2" applyFont="1" applyFill="1" applyBorder="1" applyAlignment="1">
      <alignment horizontal="center"/>
    </xf>
    <xf numFmtId="0" fontId="8" fillId="6" borderId="4" xfId="2" applyFont="1" applyFill="1" applyBorder="1" applyAlignment="1">
      <alignment horizontal="left"/>
    </xf>
    <xf numFmtId="0" fontId="8" fillId="0" borderId="4" xfId="2" applyFont="1" applyBorder="1" applyAlignment="1">
      <alignment horizontal="center"/>
    </xf>
    <xf numFmtId="0" fontId="8" fillId="0" borderId="4" xfId="2" applyFont="1" applyBorder="1"/>
    <xf numFmtId="0" fontId="6" fillId="0" borderId="4" xfId="2" applyFont="1" applyBorder="1"/>
    <xf numFmtId="0" fontId="6" fillId="0" borderId="4" xfId="2" applyFont="1" applyBorder="1" applyAlignment="1">
      <alignment horizontal="center"/>
    </xf>
    <xf numFmtId="166" fontId="0" fillId="0" borderId="4" xfId="3" applyFont="1" applyFill="1" applyBorder="1" applyAlignment="1" applyProtection="1"/>
    <xf numFmtId="0" fontId="6" fillId="7" borderId="4" xfId="2" applyFont="1" applyFill="1" applyBorder="1" applyAlignment="1">
      <alignment horizontal="center"/>
    </xf>
    <xf numFmtId="0" fontId="8" fillId="7" borderId="4" xfId="2" applyFont="1" applyFill="1" applyBorder="1"/>
    <xf numFmtId="0" fontId="6" fillId="7" borderId="4" xfId="2" applyFont="1" applyFill="1" applyBorder="1"/>
    <xf numFmtId="166" fontId="8" fillId="7" borderId="4" xfId="3" applyFont="1" applyFill="1" applyBorder="1" applyAlignment="1" applyProtection="1"/>
    <xf numFmtId="39" fontId="8" fillId="5" borderId="4" xfId="2" applyNumberFormat="1" applyFont="1" applyFill="1" applyBorder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2"/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1" fillId="4" borderId="3" xfId="1" applyNumberFormat="1" applyFont="1" applyFill="1" applyBorder="1" applyAlignment="1">
      <alignment horizontal="center" vertical="center"/>
    </xf>
    <xf numFmtId="165" fontId="1" fillId="4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" fillId="0" borderId="0" xfId="0" applyFon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120" zoomScaleNormal="120" zoomScalePageLayoutView="120" workbookViewId="0">
      <pane xSplit="4" ySplit="2" topLeftCell="E41" activePane="bottomRight" state="frozen"/>
      <selection pane="topRight" activeCell="E1" sqref="E1"/>
      <selection pane="bottomLeft" activeCell="A3" sqref="A3"/>
      <selection pane="bottomRight" activeCell="B54" sqref="B54"/>
    </sheetView>
  </sheetViews>
  <sheetFormatPr defaultColWidth="8.85546875" defaultRowHeight="15" x14ac:dyDescent="0.25"/>
  <cols>
    <col min="1" max="1" width="7.42578125" customWidth="1"/>
    <col min="2" max="2" width="53" customWidth="1"/>
    <col min="3" max="3" width="31.42578125" customWidth="1"/>
    <col min="4" max="4" width="19.28515625" customWidth="1"/>
    <col min="5" max="5" width="25.7109375" customWidth="1"/>
    <col min="6" max="6" width="9.140625" hidden="1" customWidth="1"/>
    <col min="7" max="7" width="19.42578125" style="13" customWidth="1"/>
  </cols>
  <sheetData>
    <row r="1" spans="1:7" x14ac:dyDescent="0.25">
      <c r="A1" t="s">
        <v>54</v>
      </c>
    </row>
    <row r="2" spans="1:7" ht="19.5" customHeight="1" x14ac:dyDescent="0.25">
      <c r="B2" s="4" t="s">
        <v>20</v>
      </c>
    </row>
    <row r="3" spans="1:7" ht="41.25" customHeight="1" x14ac:dyDescent="0.25">
      <c r="A3" s="3" t="s">
        <v>0</v>
      </c>
      <c r="B3" s="3" t="s">
        <v>1</v>
      </c>
      <c r="C3" s="3" t="s">
        <v>2</v>
      </c>
      <c r="D3" s="14" t="s">
        <v>56</v>
      </c>
      <c r="E3" s="15" t="s">
        <v>57</v>
      </c>
      <c r="G3" s="58" t="s">
        <v>58</v>
      </c>
    </row>
    <row r="4" spans="1:7" x14ac:dyDescent="0.25">
      <c r="A4" s="3" t="s">
        <v>6</v>
      </c>
      <c r="B4" s="2" t="s">
        <v>7</v>
      </c>
      <c r="C4" s="2"/>
      <c r="D4" s="31"/>
      <c r="E4" s="1"/>
      <c r="F4" s="1"/>
      <c r="G4" s="37"/>
    </row>
    <row r="5" spans="1:7" s="18" customFormat="1" x14ac:dyDescent="0.25">
      <c r="A5" s="16">
        <v>1</v>
      </c>
      <c r="B5" s="17" t="s">
        <v>16</v>
      </c>
      <c r="C5" s="17" t="s">
        <v>22</v>
      </c>
      <c r="D5" s="32">
        <f>1500*12</f>
        <v>18000</v>
      </c>
      <c r="E5" s="39">
        <f>1500*12</f>
        <v>18000</v>
      </c>
      <c r="F5" s="29"/>
      <c r="G5" s="38">
        <v>15000</v>
      </c>
    </row>
    <row r="6" spans="1:7" s="18" customFormat="1" x14ac:dyDescent="0.25">
      <c r="A6" s="16">
        <v>2</v>
      </c>
      <c r="B6" s="17" t="s">
        <v>18</v>
      </c>
      <c r="C6" s="17" t="s">
        <v>3</v>
      </c>
      <c r="D6" s="32">
        <v>10000</v>
      </c>
      <c r="E6" s="39">
        <v>10000</v>
      </c>
      <c r="F6" s="29"/>
      <c r="G6" s="38"/>
    </row>
    <row r="7" spans="1:7" s="18" customFormat="1" x14ac:dyDescent="0.25">
      <c r="A7" s="16">
        <v>3</v>
      </c>
      <c r="B7" s="17" t="s">
        <v>17</v>
      </c>
      <c r="C7" s="17" t="s">
        <v>4</v>
      </c>
      <c r="D7" s="32">
        <f>2000*12</f>
        <v>24000</v>
      </c>
      <c r="E7" s="39">
        <f>2000*12</f>
        <v>24000</v>
      </c>
      <c r="F7" s="29"/>
      <c r="G7" s="38">
        <v>12000</v>
      </c>
    </row>
    <row r="8" spans="1:7" s="18" customFormat="1" x14ac:dyDescent="0.25">
      <c r="A8" s="16">
        <v>4</v>
      </c>
      <c r="B8" s="17" t="s">
        <v>5</v>
      </c>
      <c r="C8" s="17" t="s">
        <v>4</v>
      </c>
      <c r="D8" s="32">
        <v>24000</v>
      </c>
      <c r="E8" s="39">
        <v>24000</v>
      </c>
      <c r="F8" s="29"/>
      <c r="G8" s="38"/>
    </row>
    <row r="9" spans="1:7" s="18" customFormat="1" x14ac:dyDescent="0.25">
      <c r="A9" s="16">
        <v>5</v>
      </c>
      <c r="B9" s="17" t="s">
        <v>15</v>
      </c>
      <c r="C9" s="17" t="s">
        <v>4</v>
      </c>
      <c r="D9" s="32">
        <v>24000</v>
      </c>
      <c r="E9" s="39">
        <v>24000</v>
      </c>
      <c r="F9" s="29"/>
      <c r="G9" s="38">
        <v>6000</v>
      </c>
    </row>
    <row r="10" spans="1:7" s="18" customFormat="1" x14ac:dyDescent="0.25">
      <c r="A10" s="16">
        <v>6</v>
      </c>
      <c r="B10" s="17" t="s">
        <v>8</v>
      </c>
      <c r="C10" s="17" t="s">
        <v>9</v>
      </c>
      <c r="D10" s="32">
        <v>12000</v>
      </c>
      <c r="E10" s="39">
        <v>12000</v>
      </c>
      <c r="F10" s="29"/>
      <c r="G10" s="38"/>
    </row>
    <row r="11" spans="1:7" s="18" customFormat="1" x14ac:dyDescent="0.25">
      <c r="A11" s="16">
        <v>7</v>
      </c>
      <c r="B11" s="17" t="s">
        <v>14</v>
      </c>
      <c r="C11" s="17" t="s">
        <v>3</v>
      </c>
      <c r="D11" s="32">
        <v>20000</v>
      </c>
      <c r="E11" s="39">
        <v>20000</v>
      </c>
      <c r="F11" s="29"/>
      <c r="G11" s="38">
        <v>14000</v>
      </c>
    </row>
    <row r="12" spans="1:7" s="18" customFormat="1" x14ac:dyDescent="0.25">
      <c r="A12" s="16">
        <v>8</v>
      </c>
      <c r="B12" s="17" t="s">
        <v>13</v>
      </c>
      <c r="C12" s="17" t="s">
        <v>10</v>
      </c>
      <c r="D12" s="32">
        <f>500*24</f>
        <v>12000</v>
      </c>
      <c r="E12" s="39">
        <f>500*24</f>
        <v>12000</v>
      </c>
      <c r="F12" s="29"/>
      <c r="G12" s="38">
        <v>13000</v>
      </c>
    </row>
    <row r="13" spans="1:7" s="18" customFormat="1" x14ac:dyDescent="0.25">
      <c r="A13" s="16">
        <v>9</v>
      </c>
      <c r="B13" s="17" t="s">
        <v>19</v>
      </c>
      <c r="C13" s="17" t="s">
        <v>10</v>
      </c>
      <c r="D13" s="32">
        <f>500*24</f>
        <v>12000</v>
      </c>
      <c r="E13" s="39">
        <f>500*24</f>
        <v>12000</v>
      </c>
      <c r="F13" s="29"/>
      <c r="G13" s="38"/>
    </row>
    <row r="14" spans="1:7" s="18" customFormat="1" x14ac:dyDescent="0.25">
      <c r="A14" s="16">
        <v>10</v>
      </c>
      <c r="B14" s="17" t="s">
        <v>11</v>
      </c>
      <c r="C14" s="17" t="s">
        <v>46</v>
      </c>
      <c r="D14" s="32">
        <f>15*20*150</f>
        <v>45000</v>
      </c>
      <c r="E14" s="39">
        <f>15*20*150</f>
        <v>45000</v>
      </c>
      <c r="F14" s="29"/>
      <c r="G14" s="38">
        <v>45000</v>
      </c>
    </row>
    <row r="15" spans="1:7" s="18" customFormat="1" x14ac:dyDescent="0.25">
      <c r="A15" s="16">
        <v>11</v>
      </c>
      <c r="B15" s="17" t="s">
        <v>124</v>
      </c>
      <c r="C15" s="17" t="s">
        <v>47</v>
      </c>
      <c r="D15" s="32">
        <v>0</v>
      </c>
      <c r="E15" s="39">
        <f>25*3*1000</f>
        <v>75000</v>
      </c>
      <c r="F15" s="29"/>
      <c r="G15" s="38"/>
    </row>
    <row r="16" spans="1:7" s="18" customFormat="1" x14ac:dyDescent="0.25">
      <c r="A16" s="16">
        <v>12</v>
      </c>
      <c r="B16" s="17" t="s">
        <v>125</v>
      </c>
      <c r="C16" s="17" t="s">
        <v>3</v>
      </c>
      <c r="D16" s="32">
        <v>0</v>
      </c>
      <c r="E16" s="39">
        <v>25000</v>
      </c>
      <c r="F16" s="29"/>
      <c r="G16" s="38"/>
    </row>
    <row r="17" spans="1:7" s="18" customFormat="1" x14ac:dyDescent="0.25">
      <c r="A17" s="19">
        <v>13</v>
      </c>
      <c r="B17" s="17" t="s">
        <v>12</v>
      </c>
      <c r="C17" s="17" t="s">
        <v>48</v>
      </c>
      <c r="D17" s="33">
        <v>22500</v>
      </c>
      <c r="E17" s="39">
        <f>7500*11</f>
        <v>82500</v>
      </c>
      <c r="F17" s="29"/>
      <c r="G17" s="38">
        <v>14000</v>
      </c>
    </row>
    <row r="18" spans="1:7" s="18" customFormat="1" x14ac:dyDescent="0.25">
      <c r="A18" s="16">
        <v>14</v>
      </c>
      <c r="B18" s="17" t="s">
        <v>123</v>
      </c>
      <c r="C18" s="17" t="s">
        <v>21</v>
      </c>
      <c r="D18" s="32">
        <v>0</v>
      </c>
      <c r="E18" s="39">
        <f>1500*10*12</f>
        <v>180000</v>
      </c>
      <c r="F18" s="29"/>
      <c r="G18" s="38"/>
    </row>
    <row r="19" spans="1:7" s="18" customFormat="1" x14ac:dyDescent="0.25">
      <c r="A19" s="16">
        <v>15</v>
      </c>
      <c r="B19" s="17" t="s">
        <v>126</v>
      </c>
      <c r="C19" s="17" t="s">
        <v>23</v>
      </c>
      <c r="D19" s="32">
        <v>0</v>
      </c>
      <c r="E19" s="39">
        <v>159932</v>
      </c>
      <c r="F19" s="29"/>
      <c r="G19" s="38"/>
    </row>
    <row r="20" spans="1:7" s="18" customFormat="1" x14ac:dyDescent="0.25">
      <c r="A20" s="16">
        <v>16</v>
      </c>
      <c r="B20" s="17" t="s">
        <v>24</v>
      </c>
      <c r="C20" s="17" t="s">
        <v>49</v>
      </c>
      <c r="D20" s="32">
        <f>1500*12</f>
        <v>18000</v>
      </c>
      <c r="E20" s="39">
        <f>1500*12</f>
        <v>18000</v>
      </c>
      <c r="F20" s="29"/>
      <c r="G20" s="38">
        <v>84000</v>
      </c>
    </row>
    <row r="21" spans="1:7" s="18" customFormat="1" x14ac:dyDescent="0.25">
      <c r="A21" s="16"/>
      <c r="B21" s="17" t="s">
        <v>38</v>
      </c>
      <c r="C21" s="17"/>
      <c r="D21" s="32">
        <f>SUM(D5:D20)</f>
        <v>241500</v>
      </c>
      <c r="E21" s="9">
        <f>SUM(E5:E20)</f>
        <v>741432</v>
      </c>
      <c r="F21" s="29"/>
      <c r="G21" s="59">
        <f>SUM(G5:G20)</f>
        <v>203000</v>
      </c>
    </row>
    <row r="22" spans="1:7" s="18" customFormat="1" x14ac:dyDescent="0.25">
      <c r="A22" s="20" t="s">
        <v>25</v>
      </c>
      <c r="B22" s="21" t="s">
        <v>26</v>
      </c>
      <c r="C22" s="22"/>
      <c r="D22" s="32"/>
      <c r="E22" s="39"/>
      <c r="F22" s="29"/>
      <c r="G22" s="38"/>
    </row>
    <row r="23" spans="1:7" s="18" customFormat="1" x14ac:dyDescent="0.25">
      <c r="A23" s="20">
        <v>1</v>
      </c>
      <c r="B23" s="22" t="s">
        <v>27</v>
      </c>
      <c r="C23" s="22"/>
      <c r="D23" s="32"/>
      <c r="E23" s="39"/>
      <c r="F23" s="29"/>
      <c r="G23" s="38"/>
    </row>
    <row r="24" spans="1:7" s="18" customFormat="1" x14ac:dyDescent="0.25">
      <c r="A24" s="20">
        <v>1.1000000000000001</v>
      </c>
      <c r="B24" s="22" t="s">
        <v>50</v>
      </c>
      <c r="C24" s="22" t="s">
        <v>51</v>
      </c>
      <c r="D24" s="32">
        <v>46000</v>
      </c>
      <c r="E24" s="39">
        <v>90000</v>
      </c>
      <c r="F24" s="29"/>
      <c r="G24" s="38">
        <v>36000</v>
      </c>
    </row>
    <row r="25" spans="1:7" s="18" customFormat="1" x14ac:dyDescent="0.25">
      <c r="A25" s="23">
        <v>1.2</v>
      </c>
      <c r="B25" s="24" t="s">
        <v>28</v>
      </c>
      <c r="C25" s="24" t="s">
        <v>29</v>
      </c>
      <c r="D25" s="34">
        <f>11000*12</f>
        <v>132000</v>
      </c>
      <c r="E25" s="10">
        <f>11000*12</f>
        <v>132000</v>
      </c>
      <c r="F25" s="29"/>
      <c r="G25" s="38">
        <v>96000</v>
      </c>
    </row>
    <row r="26" spans="1:7" s="18" customFormat="1" x14ac:dyDescent="0.25">
      <c r="A26" s="23">
        <v>1.3</v>
      </c>
      <c r="B26" s="24" t="s">
        <v>31</v>
      </c>
      <c r="C26" s="24" t="s">
        <v>30</v>
      </c>
      <c r="D26" s="34">
        <v>0</v>
      </c>
      <c r="E26" s="10">
        <f>8500*12</f>
        <v>102000</v>
      </c>
      <c r="F26" s="29"/>
      <c r="G26" s="38">
        <v>48000</v>
      </c>
    </row>
    <row r="27" spans="1:7" s="18" customFormat="1" x14ac:dyDescent="0.25">
      <c r="A27" s="23">
        <v>1.4</v>
      </c>
      <c r="B27" s="24" t="s">
        <v>32</v>
      </c>
      <c r="C27" s="24" t="s">
        <v>33</v>
      </c>
      <c r="D27" s="34">
        <v>0</v>
      </c>
      <c r="E27" s="10">
        <v>84000</v>
      </c>
      <c r="F27" s="29"/>
      <c r="G27" s="38"/>
    </row>
    <row r="28" spans="1:7" s="18" customFormat="1" x14ac:dyDescent="0.25">
      <c r="A28" s="23">
        <v>1.5</v>
      </c>
      <c r="B28" s="24" t="s">
        <v>34</v>
      </c>
      <c r="C28" s="24" t="s">
        <v>35</v>
      </c>
      <c r="D28" s="34">
        <f>6000*12</f>
        <v>72000</v>
      </c>
      <c r="E28" s="10">
        <f>6000*12</f>
        <v>72000</v>
      </c>
      <c r="F28" s="29"/>
      <c r="G28" s="38">
        <v>48000</v>
      </c>
    </row>
    <row r="29" spans="1:7" s="18" customFormat="1" x14ac:dyDescent="0.25">
      <c r="A29" s="23">
        <v>2</v>
      </c>
      <c r="B29" s="25" t="s">
        <v>36</v>
      </c>
      <c r="C29" s="24" t="s">
        <v>3</v>
      </c>
      <c r="D29" s="18">
        <v>0</v>
      </c>
      <c r="E29" s="10">
        <f>(E24+E25+E26+E27)*0.1</f>
        <v>40800</v>
      </c>
      <c r="F29" s="29"/>
      <c r="G29" s="38">
        <v>8400</v>
      </c>
    </row>
    <row r="30" spans="1:7" s="18" customFormat="1" x14ac:dyDescent="0.25">
      <c r="A30" s="23">
        <v>3</v>
      </c>
      <c r="B30" s="25" t="s">
        <v>37</v>
      </c>
      <c r="C30" s="24" t="s">
        <v>3</v>
      </c>
      <c r="D30" s="34">
        <f>(D24+D25+D26+D27)*0.1</f>
        <v>17800</v>
      </c>
      <c r="E30" s="10">
        <f>(E24+E25+E26+E27)*0.1</f>
        <v>40800</v>
      </c>
      <c r="F30" s="29"/>
      <c r="G30" s="38"/>
    </row>
    <row r="31" spans="1:7" s="18" customFormat="1" x14ac:dyDescent="0.25">
      <c r="A31" s="16"/>
      <c r="B31" s="17" t="s">
        <v>38</v>
      </c>
      <c r="C31" s="17"/>
      <c r="D31" s="32">
        <f>SUM(D24:D30)</f>
        <v>267800</v>
      </c>
      <c r="E31" s="9">
        <f>SUM(E24:E30)</f>
        <v>561600</v>
      </c>
      <c r="F31" s="29"/>
      <c r="G31" s="60">
        <f>SUM(G24:G30)</f>
        <v>236400</v>
      </c>
    </row>
    <row r="32" spans="1:7" s="18" customFormat="1" x14ac:dyDescent="0.25">
      <c r="A32" s="26" t="s">
        <v>39</v>
      </c>
      <c r="B32" s="27" t="s">
        <v>40</v>
      </c>
      <c r="D32" s="28"/>
      <c r="E32" s="11"/>
      <c r="F32" s="29"/>
      <c r="G32" s="38"/>
    </row>
    <row r="33" spans="1:7" s="18" customFormat="1" x14ac:dyDescent="0.25">
      <c r="A33" s="26">
        <v>1</v>
      </c>
      <c r="B33" s="24" t="s">
        <v>40</v>
      </c>
      <c r="C33" s="29" t="s">
        <v>52</v>
      </c>
      <c r="D33" s="34">
        <v>55000</v>
      </c>
      <c r="E33" s="10">
        <v>91200</v>
      </c>
      <c r="F33" s="29"/>
      <c r="G33" s="38"/>
    </row>
    <row r="34" spans="1:7" s="18" customFormat="1" x14ac:dyDescent="0.25">
      <c r="A34" s="26">
        <v>2</v>
      </c>
      <c r="B34" s="24" t="s">
        <v>53</v>
      </c>
      <c r="C34" s="29" t="s">
        <v>3</v>
      </c>
      <c r="D34" s="34">
        <v>10768</v>
      </c>
      <c r="E34" s="10">
        <v>10768</v>
      </c>
      <c r="F34" s="29"/>
      <c r="G34" s="38"/>
    </row>
    <row r="35" spans="1:7" s="18" customFormat="1" x14ac:dyDescent="0.25">
      <c r="A35" s="16"/>
      <c r="B35" s="17" t="s">
        <v>38</v>
      </c>
      <c r="C35" s="17" t="s">
        <v>52</v>
      </c>
      <c r="D35" s="32">
        <f>D34+D33</f>
        <v>65768</v>
      </c>
      <c r="E35" s="9">
        <f>E34+E33</f>
        <v>101968</v>
      </c>
      <c r="F35" s="29"/>
      <c r="G35" s="56">
        <v>55600</v>
      </c>
    </row>
    <row r="36" spans="1:7" s="18" customFormat="1" x14ac:dyDescent="0.25">
      <c r="A36" s="26" t="s">
        <v>41</v>
      </c>
      <c r="B36" s="27" t="s">
        <v>42</v>
      </c>
      <c r="C36" s="29"/>
      <c r="D36" s="34"/>
      <c r="E36" s="10"/>
      <c r="F36" s="29"/>
      <c r="G36" s="38"/>
    </row>
    <row r="37" spans="1:7" s="18" customFormat="1" x14ac:dyDescent="0.25">
      <c r="A37" s="26">
        <v>1</v>
      </c>
      <c r="B37" s="30" t="s">
        <v>130</v>
      </c>
      <c r="C37" s="29" t="s">
        <v>43</v>
      </c>
      <c r="D37" s="34">
        <v>0</v>
      </c>
      <c r="E37" s="10">
        <v>300000</v>
      </c>
      <c r="F37" s="29"/>
      <c r="G37" s="38"/>
    </row>
    <row r="38" spans="1:7" s="18" customFormat="1" x14ac:dyDescent="0.25">
      <c r="A38" s="26">
        <v>2</v>
      </c>
      <c r="B38" s="30" t="s">
        <v>45</v>
      </c>
      <c r="C38" s="29" t="s">
        <v>43</v>
      </c>
      <c r="D38" s="34">
        <v>5000</v>
      </c>
      <c r="E38" s="10">
        <v>5000</v>
      </c>
      <c r="F38" s="29"/>
      <c r="G38" s="38"/>
    </row>
    <row r="39" spans="1:7" x14ac:dyDescent="0.25">
      <c r="A39" s="7"/>
      <c r="B39" s="8" t="s">
        <v>38</v>
      </c>
      <c r="C39" s="8"/>
      <c r="D39" s="35">
        <f>D38+D37</f>
        <v>5000</v>
      </c>
      <c r="E39" s="9">
        <f>E38+E37</f>
        <v>305000</v>
      </c>
      <c r="F39" s="1"/>
      <c r="G39" s="57">
        <v>55000</v>
      </c>
    </row>
    <row r="40" spans="1:7" ht="18.75" x14ac:dyDescent="0.3">
      <c r="A40" s="5"/>
      <c r="B40" s="5" t="s">
        <v>44</v>
      </c>
      <c r="C40" s="6"/>
      <c r="D40" s="36">
        <f>D21+D31+D35+D39</f>
        <v>580068</v>
      </c>
      <c r="E40" s="12">
        <f>E21+E31+E35+E39</f>
        <v>1710000</v>
      </c>
      <c r="F40" s="1"/>
      <c r="G40" s="61">
        <f>G21+G31+G35+G39</f>
        <v>550000</v>
      </c>
    </row>
    <row r="41" spans="1:7" x14ac:dyDescent="0.25">
      <c r="D41" t="s">
        <v>55</v>
      </c>
    </row>
    <row r="42" spans="1:7" ht="30" x14ac:dyDescent="0.25">
      <c r="D42" s="62" t="s">
        <v>122</v>
      </c>
    </row>
    <row r="43" spans="1:7" x14ac:dyDescent="0.25">
      <c r="B43" s="65" t="s">
        <v>128</v>
      </c>
    </row>
    <row r="44" spans="1:7" x14ac:dyDescent="0.25">
      <c r="B44" t="s">
        <v>127</v>
      </c>
    </row>
    <row r="45" spans="1:7" x14ac:dyDescent="0.25">
      <c r="B45" t="s">
        <v>129</v>
      </c>
    </row>
    <row r="46" spans="1:7" x14ac:dyDescent="0.25">
      <c r="B46" t="s">
        <v>131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3"/>
  <sheetViews>
    <sheetView workbookViewId="0">
      <pane ySplit="3" topLeftCell="A13" activePane="bottomLeft" state="frozen"/>
      <selection pane="bottomLeft" activeCell="J18" sqref="J18"/>
    </sheetView>
  </sheetViews>
  <sheetFormatPr defaultRowHeight="12.75" x14ac:dyDescent="0.2"/>
  <cols>
    <col min="1" max="1" width="9.140625" style="54"/>
    <col min="2" max="2" width="38.5703125" style="40" customWidth="1"/>
    <col min="3" max="3" width="13" style="40" customWidth="1"/>
    <col min="4" max="4" width="11.28515625" style="54" customWidth="1"/>
    <col min="5" max="5" width="9.140625" style="40"/>
    <col min="6" max="6" width="12.85546875" style="40" customWidth="1"/>
    <col min="7" max="251" width="9.140625" style="40"/>
    <col min="252" max="257" width="9.140625" style="55"/>
    <col min="258" max="258" width="38.5703125" style="55" customWidth="1"/>
    <col min="259" max="259" width="13" style="55" customWidth="1"/>
    <col min="260" max="260" width="11.28515625" style="55" customWidth="1"/>
    <col min="261" max="261" width="9.140625" style="55"/>
    <col min="262" max="262" width="12.85546875" style="55" customWidth="1"/>
    <col min="263" max="513" width="9.140625" style="55"/>
    <col min="514" max="514" width="38.5703125" style="55" customWidth="1"/>
    <col min="515" max="515" width="13" style="55" customWidth="1"/>
    <col min="516" max="516" width="11.28515625" style="55" customWidth="1"/>
    <col min="517" max="517" width="9.140625" style="55"/>
    <col min="518" max="518" width="12.85546875" style="55" customWidth="1"/>
    <col min="519" max="769" width="9.140625" style="55"/>
    <col min="770" max="770" width="38.5703125" style="55" customWidth="1"/>
    <col min="771" max="771" width="13" style="55" customWidth="1"/>
    <col min="772" max="772" width="11.28515625" style="55" customWidth="1"/>
    <col min="773" max="773" width="9.140625" style="55"/>
    <col min="774" max="774" width="12.85546875" style="55" customWidth="1"/>
    <col min="775" max="1025" width="9.140625" style="55"/>
    <col min="1026" max="1026" width="38.5703125" style="55" customWidth="1"/>
    <col min="1027" max="1027" width="13" style="55" customWidth="1"/>
    <col min="1028" max="1028" width="11.28515625" style="55" customWidth="1"/>
    <col min="1029" max="1029" width="9.140625" style="55"/>
    <col min="1030" max="1030" width="12.85546875" style="55" customWidth="1"/>
    <col min="1031" max="1281" width="9.140625" style="55"/>
    <col min="1282" max="1282" width="38.5703125" style="55" customWidth="1"/>
    <col min="1283" max="1283" width="13" style="55" customWidth="1"/>
    <col min="1284" max="1284" width="11.28515625" style="55" customWidth="1"/>
    <col min="1285" max="1285" width="9.140625" style="55"/>
    <col min="1286" max="1286" width="12.85546875" style="55" customWidth="1"/>
    <col min="1287" max="1537" width="9.140625" style="55"/>
    <col min="1538" max="1538" width="38.5703125" style="55" customWidth="1"/>
    <col min="1539" max="1539" width="13" style="55" customWidth="1"/>
    <col min="1540" max="1540" width="11.28515625" style="55" customWidth="1"/>
    <col min="1541" max="1541" width="9.140625" style="55"/>
    <col min="1542" max="1542" width="12.85546875" style="55" customWidth="1"/>
    <col min="1543" max="1793" width="9.140625" style="55"/>
    <col min="1794" max="1794" width="38.5703125" style="55" customWidth="1"/>
    <col min="1795" max="1795" width="13" style="55" customWidth="1"/>
    <col min="1796" max="1796" width="11.28515625" style="55" customWidth="1"/>
    <col min="1797" max="1797" width="9.140625" style="55"/>
    <col min="1798" max="1798" width="12.85546875" style="55" customWidth="1"/>
    <col min="1799" max="2049" width="9.140625" style="55"/>
    <col min="2050" max="2050" width="38.5703125" style="55" customWidth="1"/>
    <col min="2051" max="2051" width="13" style="55" customWidth="1"/>
    <col min="2052" max="2052" width="11.28515625" style="55" customWidth="1"/>
    <col min="2053" max="2053" width="9.140625" style="55"/>
    <col min="2054" max="2054" width="12.85546875" style="55" customWidth="1"/>
    <col min="2055" max="2305" width="9.140625" style="55"/>
    <col min="2306" max="2306" width="38.5703125" style="55" customWidth="1"/>
    <col min="2307" max="2307" width="13" style="55" customWidth="1"/>
    <col min="2308" max="2308" width="11.28515625" style="55" customWidth="1"/>
    <col min="2309" max="2309" width="9.140625" style="55"/>
    <col min="2310" max="2310" width="12.85546875" style="55" customWidth="1"/>
    <col min="2311" max="2561" width="9.140625" style="55"/>
    <col min="2562" max="2562" width="38.5703125" style="55" customWidth="1"/>
    <col min="2563" max="2563" width="13" style="55" customWidth="1"/>
    <col min="2564" max="2564" width="11.28515625" style="55" customWidth="1"/>
    <col min="2565" max="2565" width="9.140625" style="55"/>
    <col min="2566" max="2566" width="12.85546875" style="55" customWidth="1"/>
    <col min="2567" max="2817" width="9.140625" style="55"/>
    <col min="2818" max="2818" width="38.5703125" style="55" customWidth="1"/>
    <col min="2819" max="2819" width="13" style="55" customWidth="1"/>
    <col min="2820" max="2820" width="11.28515625" style="55" customWidth="1"/>
    <col min="2821" max="2821" width="9.140625" style="55"/>
    <col min="2822" max="2822" width="12.85546875" style="55" customWidth="1"/>
    <col min="2823" max="3073" width="9.140625" style="55"/>
    <col min="3074" max="3074" width="38.5703125" style="55" customWidth="1"/>
    <col min="3075" max="3075" width="13" style="55" customWidth="1"/>
    <col min="3076" max="3076" width="11.28515625" style="55" customWidth="1"/>
    <col min="3077" max="3077" width="9.140625" style="55"/>
    <col min="3078" max="3078" width="12.85546875" style="55" customWidth="1"/>
    <col min="3079" max="3329" width="9.140625" style="55"/>
    <col min="3330" max="3330" width="38.5703125" style="55" customWidth="1"/>
    <col min="3331" max="3331" width="13" style="55" customWidth="1"/>
    <col min="3332" max="3332" width="11.28515625" style="55" customWidth="1"/>
    <col min="3333" max="3333" width="9.140625" style="55"/>
    <col min="3334" max="3334" width="12.85546875" style="55" customWidth="1"/>
    <col min="3335" max="3585" width="9.140625" style="55"/>
    <col min="3586" max="3586" width="38.5703125" style="55" customWidth="1"/>
    <col min="3587" max="3587" width="13" style="55" customWidth="1"/>
    <col min="3588" max="3588" width="11.28515625" style="55" customWidth="1"/>
    <col min="3589" max="3589" width="9.140625" style="55"/>
    <col min="3590" max="3590" width="12.85546875" style="55" customWidth="1"/>
    <col min="3591" max="3841" width="9.140625" style="55"/>
    <col min="3842" max="3842" width="38.5703125" style="55" customWidth="1"/>
    <col min="3843" max="3843" width="13" style="55" customWidth="1"/>
    <col min="3844" max="3844" width="11.28515625" style="55" customWidth="1"/>
    <col min="3845" max="3845" width="9.140625" style="55"/>
    <col min="3846" max="3846" width="12.85546875" style="55" customWidth="1"/>
    <col min="3847" max="4097" width="9.140625" style="55"/>
    <col min="4098" max="4098" width="38.5703125" style="55" customWidth="1"/>
    <col min="4099" max="4099" width="13" style="55" customWidth="1"/>
    <col min="4100" max="4100" width="11.28515625" style="55" customWidth="1"/>
    <col min="4101" max="4101" width="9.140625" style="55"/>
    <col min="4102" max="4102" width="12.85546875" style="55" customWidth="1"/>
    <col min="4103" max="4353" width="9.140625" style="55"/>
    <col min="4354" max="4354" width="38.5703125" style="55" customWidth="1"/>
    <col min="4355" max="4355" width="13" style="55" customWidth="1"/>
    <col min="4356" max="4356" width="11.28515625" style="55" customWidth="1"/>
    <col min="4357" max="4357" width="9.140625" style="55"/>
    <col min="4358" max="4358" width="12.85546875" style="55" customWidth="1"/>
    <col min="4359" max="4609" width="9.140625" style="55"/>
    <col min="4610" max="4610" width="38.5703125" style="55" customWidth="1"/>
    <col min="4611" max="4611" width="13" style="55" customWidth="1"/>
    <col min="4612" max="4612" width="11.28515625" style="55" customWidth="1"/>
    <col min="4613" max="4613" width="9.140625" style="55"/>
    <col min="4614" max="4614" width="12.85546875" style="55" customWidth="1"/>
    <col min="4615" max="4865" width="9.140625" style="55"/>
    <col min="4866" max="4866" width="38.5703125" style="55" customWidth="1"/>
    <col min="4867" max="4867" width="13" style="55" customWidth="1"/>
    <col min="4868" max="4868" width="11.28515625" style="55" customWidth="1"/>
    <col min="4869" max="4869" width="9.140625" style="55"/>
    <col min="4870" max="4870" width="12.85546875" style="55" customWidth="1"/>
    <col min="4871" max="5121" width="9.140625" style="55"/>
    <col min="5122" max="5122" width="38.5703125" style="55" customWidth="1"/>
    <col min="5123" max="5123" width="13" style="55" customWidth="1"/>
    <col min="5124" max="5124" width="11.28515625" style="55" customWidth="1"/>
    <col min="5125" max="5125" width="9.140625" style="55"/>
    <col min="5126" max="5126" width="12.85546875" style="55" customWidth="1"/>
    <col min="5127" max="5377" width="9.140625" style="55"/>
    <col min="5378" max="5378" width="38.5703125" style="55" customWidth="1"/>
    <col min="5379" max="5379" width="13" style="55" customWidth="1"/>
    <col min="5380" max="5380" width="11.28515625" style="55" customWidth="1"/>
    <col min="5381" max="5381" width="9.140625" style="55"/>
    <col min="5382" max="5382" width="12.85546875" style="55" customWidth="1"/>
    <col min="5383" max="5633" width="9.140625" style="55"/>
    <col min="5634" max="5634" width="38.5703125" style="55" customWidth="1"/>
    <col min="5635" max="5635" width="13" style="55" customWidth="1"/>
    <col min="5636" max="5636" width="11.28515625" style="55" customWidth="1"/>
    <col min="5637" max="5637" width="9.140625" style="55"/>
    <col min="5638" max="5638" width="12.85546875" style="55" customWidth="1"/>
    <col min="5639" max="5889" width="9.140625" style="55"/>
    <col min="5890" max="5890" width="38.5703125" style="55" customWidth="1"/>
    <col min="5891" max="5891" width="13" style="55" customWidth="1"/>
    <col min="5892" max="5892" width="11.28515625" style="55" customWidth="1"/>
    <col min="5893" max="5893" width="9.140625" style="55"/>
    <col min="5894" max="5894" width="12.85546875" style="55" customWidth="1"/>
    <col min="5895" max="6145" width="9.140625" style="55"/>
    <col min="6146" max="6146" width="38.5703125" style="55" customWidth="1"/>
    <col min="6147" max="6147" width="13" style="55" customWidth="1"/>
    <col min="6148" max="6148" width="11.28515625" style="55" customWidth="1"/>
    <col min="6149" max="6149" width="9.140625" style="55"/>
    <col min="6150" max="6150" width="12.85546875" style="55" customWidth="1"/>
    <col min="6151" max="6401" width="9.140625" style="55"/>
    <col min="6402" max="6402" width="38.5703125" style="55" customWidth="1"/>
    <col min="6403" max="6403" width="13" style="55" customWidth="1"/>
    <col min="6404" max="6404" width="11.28515625" style="55" customWidth="1"/>
    <col min="6405" max="6405" width="9.140625" style="55"/>
    <col min="6406" max="6406" width="12.85546875" style="55" customWidth="1"/>
    <col min="6407" max="6657" width="9.140625" style="55"/>
    <col min="6658" max="6658" width="38.5703125" style="55" customWidth="1"/>
    <col min="6659" max="6659" width="13" style="55" customWidth="1"/>
    <col min="6660" max="6660" width="11.28515625" style="55" customWidth="1"/>
    <col min="6661" max="6661" width="9.140625" style="55"/>
    <col min="6662" max="6662" width="12.85546875" style="55" customWidth="1"/>
    <col min="6663" max="6913" width="9.140625" style="55"/>
    <col min="6914" max="6914" width="38.5703125" style="55" customWidth="1"/>
    <col min="6915" max="6915" width="13" style="55" customWidth="1"/>
    <col min="6916" max="6916" width="11.28515625" style="55" customWidth="1"/>
    <col min="6917" max="6917" width="9.140625" style="55"/>
    <col min="6918" max="6918" width="12.85546875" style="55" customWidth="1"/>
    <col min="6919" max="7169" width="9.140625" style="55"/>
    <col min="7170" max="7170" width="38.5703125" style="55" customWidth="1"/>
    <col min="7171" max="7171" width="13" style="55" customWidth="1"/>
    <col min="7172" max="7172" width="11.28515625" style="55" customWidth="1"/>
    <col min="7173" max="7173" width="9.140625" style="55"/>
    <col min="7174" max="7174" width="12.85546875" style="55" customWidth="1"/>
    <col min="7175" max="7425" width="9.140625" style="55"/>
    <col min="7426" max="7426" width="38.5703125" style="55" customWidth="1"/>
    <col min="7427" max="7427" width="13" style="55" customWidth="1"/>
    <col min="7428" max="7428" width="11.28515625" style="55" customWidth="1"/>
    <col min="7429" max="7429" width="9.140625" style="55"/>
    <col min="7430" max="7430" width="12.85546875" style="55" customWidth="1"/>
    <col min="7431" max="7681" width="9.140625" style="55"/>
    <col min="7682" max="7682" width="38.5703125" style="55" customWidth="1"/>
    <col min="7683" max="7683" width="13" style="55" customWidth="1"/>
    <col min="7684" max="7684" width="11.28515625" style="55" customWidth="1"/>
    <col min="7685" max="7685" width="9.140625" style="55"/>
    <col min="7686" max="7686" width="12.85546875" style="55" customWidth="1"/>
    <col min="7687" max="7937" width="9.140625" style="55"/>
    <col min="7938" max="7938" width="38.5703125" style="55" customWidth="1"/>
    <col min="7939" max="7939" width="13" style="55" customWidth="1"/>
    <col min="7940" max="7940" width="11.28515625" style="55" customWidth="1"/>
    <col min="7941" max="7941" width="9.140625" style="55"/>
    <col min="7942" max="7942" width="12.85546875" style="55" customWidth="1"/>
    <col min="7943" max="8193" width="9.140625" style="55"/>
    <col min="8194" max="8194" width="38.5703125" style="55" customWidth="1"/>
    <col min="8195" max="8195" width="13" style="55" customWidth="1"/>
    <col min="8196" max="8196" width="11.28515625" style="55" customWidth="1"/>
    <col min="8197" max="8197" width="9.140625" style="55"/>
    <col min="8198" max="8198" width="12.85546875" style="55" customWidth="1"/>
    <col min="8199" max="8449" width="9.140625" style="55"/>
    <col min="8450" max="8450" width="38.5703125" style="55" customWidth="1"/>
    <col min="8451" max="8451" width="13" style="55" customWidth="1"/>
    <col min="8452" max="8452" width="11.28515625" style="55" customWidth="1"/>
    <col min="8453" max="8453" width="9.140625" style="55"/>
    <col min="8454" max="8454" width="12.85546875" style="55" customWidth="1"/>
    <col min="8455" max="8705" width="9.140625" style="55"/>
    <col min="8706" max="8706" width="38.5703125" style="55" customWidth="1"/>
    <col min="8707" max="8707" width="13" style="55" customWidth="1"/>
    <col min="8708" max="8708" width="11.28515625" style="55" customWidth="1"/>
    <col min="8709" max="8709" width="9.140625" style="55"/>
    <col min="8710" max="8710" width="12.85546875" style="55" customWidth="1"/>
    <col min="8711" max="8961" width="9.140625" style="55"/>
    <col min="8962" max="8962" width="38.5703125" style="55" customWidth="1"/>
    <col min="8963" max="8963" width="13" style="55" customWidth="1"/>
    <col min="8964" max="8964" width="11.28515625" style="55" customWidth="1"/>
    <col min="8965" max="8965" width="9.140625" style="55"/>
    <col min="8966" max="8966" width="12.85546875" style="55" customWidth="1"/>
    <col min="8967" max="9217" width="9.140625" style="55"/>
    <col min="9218" max="9218" width="38.5703125" style="55" customWidth="1"/>
    <col min="9219" max="9219" width="13" style="55" customWidth="1"/>
    <col min="9220" max="9220" width="11.28515625" style="55" customWidth="1"/>
    <col min="9221" max="9221" width="9.140625" style="55"/>
    <col min="9222" max="9222" width="12.85546875" style="55" customWidth="1"/>
    <col min="9223" max="9473" width="9.140625" style="55"/>
    <col min="9474" max="9474" width="38.5703125" style="55" customWidth="1"/>
    <col min="9475" max="9475" width="13" style="55" customWidth="1"/>
    <col min="9476" max="9476" width="11.28515625" style="55" customWidth="1"/>
    <col min="9477" max="9477" width="9.140625" style="55"/>
    <col min="9478" max="9478" width="12.85546875" style="55" customWidth="1"/>
    <col min="9479" max="9729" width="9.140625" style="55"/>
    <col min="9730" max="9730" width="38.5703125" style="55" customWidth="1"/>
    <col min="9731" max="9731" width="13" style="55" customWidth="1"/>
    <col min="9732" max="9732" width="11.28515625" style="55" customWidth="1"/>
    <col min="9733" max="9733" width="9.140625" style="55"/>
    <col min="9734" max="9734" width="12.85546875" style="55" customWidth="1"/>
    <col min="9735" max="9985" width="9.140625" style="55"/>
    <col min="9986" max="9986" width="38.5703125" style="55" customWidth="1"/>
    <col min="9987" max="9987" width="13" style="55" customWidth="1"/>
    <col min="9988" max="9988" width="11.28515625" style="55" customWidth="1"/>
    <col min="9989" max="9989" width="9.140625" style="55"/>
    <col min="9990" max="9990" width="12.85546875" style="55" customWidth="1"/>
    <col min="9991" max="10241" width="9.140625" style="55"/>
    <col min="10242" max="10242" width="38.5703125" style="55" customWidth="1"/>
    <col min="10243" max="10243" width="13" style="55" customWidth="1"/>
    <col min="10244" max="10244" width="11.28515625" style="55" customWidth="1"/>
    <col min="10245" max="10245" width="9.140625" style="55"/>
    <col min="10246" max="10246" width="12.85546875" style="55" customWidth="1"/>
    <col min="10247" max="10497" width="9.140625" style="55"/>
    <col min="10498" max="10498" width="38.5703125" style="55" customWidth="1"/>
    <col min="10499" max="10499" width="13" style="55" customWidth="1"/>
    <col min="10500" max="10500" width="11.28515625" style="55" customWidth="1"/>
    <col min="10501" max="10501" width="9.140625" style="55"/>
    <col min="10502" max="10502" width="12.85546875" style="55" customWidth="1"/>
    <col min="10503" max="10753" width="9.140625" style="55"/>
    <col min="10754" max="10754" width="38.5703125" style="55" customWidth="1"/>
    <col min="10755" max="10755" width="13" style="55" customWidth="1"/>
    <col min="10756" max="10756" width="11.28515625" style="55" customWidth="1"/>
    <col min="10757" max="10757" width="9.140625" style="55"/>
    <col min="10758" max="10758" width="12.85546875" style="55" customWidth="1"/>
    <col min="10759" max="11009" width="9.140625" style="55"/>
    <col min="11010" max="11010" width="38.5703125" style="55" customWidth="1"/>
    <col min="11011" max="11011" width="13" style="55" customWidth="1"/>
    <col min="11012" max="11012" width="11.28515625" style="55" customWidth="1"/>
    <col min="11013" max="11013" width="9.140625" style="55"/>
    <col min="11014" max="11014" width="12.85546875" style="55" customWidth="1"/>
    <col min="11015" max="11265" width="9.140625" style="55"/>
    <col min="11266" max="11266" width="38.5703125" style="55" customWidth="1"/>
    <col min="11267" max="11267" width="13" style="55" customWidth="1"/>
    <col min="11268" max="11268" width="11.28515625" style="55" customWidth="1"/>
    <col min="11269" max="11269" width="9.140625" style="55"/>
    <col min="11270" max="11270" width="12.85546875" style="55" customWidth="1"/>
    <col min="11271" max="11521" width="9.140625" style="55"/>
    <col min="11522" max="11522" width="38.5703125" style="55" customWidth="1"/>
    <col min="11523" max="11523" width="13" style="55" customWidth="1"/>
    <col min="11524" max="11524" width="11.28515625" style="55" customWidth="1"/>
    <col min="11525" max="11525" width="9.140625" style="55"/>
    <col min="11526" max="11526" width="12.85546875" style="55" customWidth="1"/>
    <col min="11527" max="11777" width="9.140625" style="55"/>
    <col min="11778" max="11778" width="38.5703125" style="55" customWidth="1"/>
    <col min="11779" max="11779" width="13" style="55" customWidth="1"/>
    <col min="11780" max="11780" width="11.28515625" style="55" customWidth="1"/>
    <col min="11781" max="11781" width="9.140625" style="55"/>
    <col min="11782" max="11782" width="12.85546875" style="55" customWidth="1"/>
    <col min="11783" max="12033" width="9.140625" style="55"/>
    <col min="12034" max="12034" width="38.5703125" style="55" customWidth="1"/>
    <col min="12035" max="12035" width="13" style="55" customWidth="1"/>
    <col min="12036" max="12036" width="11.28515625" style="55" customWidth="1"/>
    <col min="12037" max="12037" width="9.140625" style="55"/>
    <col min="12038" max="12038" width="12.85546875" style="55" customWidth="1"/>
    <col min="12039" max="12289" width="9.140625" style="55"/>
    <col min="12290" max="12290" width="38.5703125" style="55" customWidth="1"/>
    <col min="12291" max="12291" width="13" style="55" customWidth="1"/>
    <col min="12292" max="12292" width="11.28515625" style="55" customWidth="1"/>
    <col min="12293" max="12293" width="9.140625" style="55"/>
    <col min="12294" max="12294" width="12.85546875" style="55" customWidth="1"/>
    <col min="12295" max="12545" width="9.140625" style="55"/>
    <col min="12546" max="12546" width="38.5703125" style="55" customWidth="1"/>
    <col min="12547" max="12547" width="13" style="55" customWidth="1"/>
    <col min="12548" max="12548" width="11.28515625" style="55" customWidth="1"/>
    <col min="12549" max="12549" width="9.140625" style="55"/>
    <col min="12550" max="12550" width="12.85546875" style="55" customWidth="1"/>
    <col min="12551" max="12801" width="9.140625" style="55"/>
    <col min="12802" max="12802" width="38.5703125" style="55" customWidth="1"/>
    <col min="12803" max="12803" width="13" style="55" customWidth="1"/>
    <col min="12804" max="12804" width="11.28515625" style="55" customWidth="1"/>
    <col min="12805" max="12805" width="9.140625" style="55"/>
    <col min="12806" max="12806" width="12.85546875" style="55" customWidth="1"/>
    <col min="12807" max="13057" width="9.140625" style="55"/>
    <col min="13058" max="13058" width="38.5703125" style="55" customWidth="1"/>
    <col min="13059" max="13059" width="13" style="55" customWidth="1"/>
    <col min="13060" max="13060" width="11.28515625" style="55" customWidth="1"/>
    <col min="13061" max="13061" width="9.140625" style="55"/>
    <col min="13062" max="13062" width="12.85546875" style="55" customWidth="1"/>
    <col min="13063" max="13313" width="9.140625" style="55"/>
    <col min="13314" max="13314" width="38.5703125" style="55" customWidth="1"/>
    <col min="13315" max="13315" width="13" style="55" customWidth="1"/>
    <col min="13316" max="13316" width="11.28515625" style="55" customWidth="1"/>
    <col min="13317" max="13317" width="9.140625" style="55"/>
    <col min="13318" max="13318" width="12.85546875" style="55" customWidth="1"/>
    <col min="13319" max="13569" width="9.140625" style="55"/>
    <col min="13570" max="13570" width="38.5703125" style="55" customWidth="1"/>
    <col min="13571" max="13571" width="13" style="55" customWidth="1"/>
    <col min="13572" max="13572" width="11.28515625" style="55" customWidth="1"/>
    <col min="13573" max="13573" width="9.140625" style="55"/>
    <col min="13574" max="13574" width="12.85546875" style="55" customWidth="1"/>
    <col min="13575" max="13825" width="9.140625" style="55"/>
    <col min="13826" max="13826" width="38.5703125" style="55" customWidth="1"/>
    <col min="13827" max="13827" width="13" style="55" customWidth="1"/>
    <col min="13828" max="13828" width="11.28515625" style="55" customWidth="1"/>
    <col min="13829" max="13829" width="9.140625" style="55"/>
    <col min="13830" max="13830" width="12.85546875" style="55" customWidth="1"/>
    <col min="13831" max="14081" width="9.140625" style="55"/>
    <col min="14082" max="14082" width="38.5703125" style="55" customWidth="1"/>
    <col min="14083" max="14083" width="13" style="55" customWidth="1"/>
    <col min="14084" max="14084" width="11.28515625" style="55" customWidth="1"/>
    <col min="14085" max="14085" width="9.140625" style="55"/>
    <col min="14086" max="14086" width="12.85546875" style="55" customWidth="1"/>
    <col min="14087" max="14337" width="9.140625" style="55"/>
    <col min="14338" max="14338" width="38.5703125" style="55" customWidth="1"/>
    <col min="14339" max="14339" width="13" style="55" customWidth="1"/>
    <col min="14340" max="14340" width="11.28515625" style="55" customWidth="1"/>
    <col min="14341" max="14341" width="9.140625" style="55"/>
    <col min="14342" max="14342" width="12.85546875" style="55" customWidth="1"/>
    <col min="14343" max="14593" width="9.140625" style="55"/>
    <col min="14594" max="14594" width="38.5703125" style="55" customWidth="1"/>
    <col min="14595" max="14595" width="13" style="55" customWidth="1"/>
    <col min="14596" max="14596" width="11.28515625" style="55" customWidth="1"/>
    <col min="14597" max="14597" width="9.140625" style="55"/>
    <col min="14598" max="14598" width="12.85546875" style="55" customWidth="1"/>
    <col min="14599" max="14849" width="9.140625" style="55"/>
    <col min="14850" max="14850" width="38.5703125" style="55" customWidth="1"/>
    <col min="14851" max="14851" width="13" style="55" customWidth="1"/>
    <col min="14852" max="14852" width="11.28515625" style="55" customWidth="1"/>
    <col min="14853" max="14853" width="9.140625" style="55"/>
    <col min="14854" max="14854" width="12.85546875" style="55" customWidth="1"/>
    <col min="14855" max="15105" width="9.140625" style="55"/>
    <col min="15106" max="15106" width="38.5703125" style="55" customWidth="1"/>
    <col min="15107" max="15107" width="13" style="55" customWidth="1"/>
    <col min="15108" max="15108" width="11.28515625" style="55" customWidth="1"/>
    <col min="15109" max="15109" width="9.140625" style="55"/>
    <col min="15110" max="15110" width="12.85546875" style="55" customWidth="1"/>
    <col min="15111" max="15361" width="9.140625" style="55"/>
    <col min="15362" max="15362" width="38.5703125" style="55" customWidth="1"/>
    <col min="15363" max="15363" width="13" style="55" customWidth="1"/>
    <col min="15364" max="15364" width="11.28515625" style="55" customWidth="1"/>
    <col min="15365" max="15365" width="9.140625" style="55"/>
    <col min="15366" max="15366" width="12.85546875" style="55" customWidth="1"/>
    <col min="15367" max="15617" width="9.140625" style="55"/>
    <col min="15618" max="15618" width="38.5703125" style="55" customWidth="1"/>
    <col min="15619" max="15619" width="13" style="55" customWidth="1"/>
    <col min="15620" max="15620" width="11.28515625" style="55" customWidth="1"/>
    <col min="15621" max="15621" width="9.140625" style="55"/>
    <col min="15622" max="15622" width="12.85546875" style="55" customWidth="1"/>
    <col min="15623" max="15873" width="9.140625" style="55"/>
    <col min="15874" max="15874" width="38.5703125" style="55" customWidth="1"/>
    <col min="15875" max="15875" width="13" style="55" customWidth="1"/>
    <col min="15876" max="15876" width="11.28515625" style="55" customWidth="1"/>
    <col min="15877" max="15877" width="9.140625" style="55"/>
    <col min="15878" max="15878" width="12.85546875" style="55" customWidth="1"/>
    <col min="15879" max="16129" width="9.140625" style="55"/>
    <col min="16130" max="16130" width="38.5703125" style="55" customWidth="1"/>
    <col min="16131" max="16131" width="13" style="55" customWidth="1"/>
    <col min="16132" max="16132" width="11.28515625" style="55" customWidth="1"/>
    <col min="16133" max="16133" width="9.140625" style="55"/>
    <col min="16134" max="16134" width="12.85546875" style="55" customWidth="1"/>
    <col min="16135" max="16384" width="9.140625" style="55"/>
  </cols>
  <sheetData>
    <row r="1" spans="1:6" ht="15.75" x14ac:dyDescent="0.2">
      <c r="A1" s="63" t="s">
        <v>59</v>
      </c>
      <c r="B1" s="63"/>
      <c r="C1" s="63"/>
      <c r="D1" s="63"/>
      <c r="E1" s="63"/>
      <c r="F1" s="63"/>
    </row>
    <row r="2" spans="1:6" x14ac:dyDescent="0.2">
      <c r="A2" s="64"/>
      <c r="B2" s="64"/>
      <c r="C2" s="64"/>
      <c r="D2" s="64"/>
      <c r="E2" s="64"/>
      <c r="F2" s="64"/>
    </row>
    <row r="3" spans="1:6" x14ac:dyDescent="0.2">
      <c r="A3" s="41" t="s">
        <v>60</v>
      </c>
      <c r="B3" s="41" t="s">
        <v>61</v>
      </c>
      <c r="C3" s="41" t="s">
        <v>62</v>
      </c>
      <c r="D3" s="41" t="s">
        <v>63</v>
      </c>
      <c r="E3" s="41" t="s">
        <v>64</v>
      </c>
      <c r="F3" s="41" t="s">
        <v>65</v>
      </c>
    </row>
    <row r="4" spans="1:6" x14ac:dyDescent="0.2">
      <c r="A4" s="42" t="s">
        <v>6</v>
      </c>
      <c r="B4" s="43" t="s">
        <v>66</v>
      </c>
      <c r="C4" s="42"/>
      <c r="D4" s="42"/>
      <c r="E4" s="42"/>
      <c r="F4" s="42"/>
    </row>
    <row r="5" spans="1:6" x14ac:dyDescent="0.2">
      <c r="A5" s="44" t="s">
        <v>67</v>
      </c>
      <c r="B5" s="45" t="s">
        <v>68</v>
      </c>
      <c r="C5" s="46"/>
      <c r="D5" s="47"/>
      <c r="E5" s="46"/>
      <c r="F5" s="46"/>
    </row>
    <row r="6" spans="1:6" ht="15" x14ac:dyDescent="0.25">
      <c r="A6" s="47" t="s">
        <v>69</v>
      </c>
      <c r="B6" s="46" t="s">
        <v>70</v>
      </c>
      <c r="C6" s="46" t="s">
        <v>71</v>
      </c>
      <c r="D6" s="47">
        <v>12</v>
      </c>
      <c r="E6" s="46">
        <v>1250</v>
      </c>
      <c r="F6" s="48">
        <f>D6*E6</f>
        <v>15000</v>
      </c>
    </row>
    <row r="7" spans="1:6" ht="15" x14ac:dyDescent="0.25">
      <c r="A7" s="47" t="s">
        <v>72</v>
      </c>
      <c r="B7" s="46" t="s">
        <v>73</v>
      </c>
      <c r="C7" s="46" t="s">
        <v>71</v>
      </c>
      <c r="D7" s="47">
        <v>12</v>
      </c>
      <c r="E7" s="46">
        <v>1000</v>
      </c>
      <c r="F7" s="48">
        <f>D7*E7</f>
        <v>12000</v>
      </c>
    </row>
    <row r="8" spans="1:6" ht="15" x14ac:dyDescent="0.25">
      <c r="A8" s="47" t="s">
        <v>74</v>
      </c>
      <c r="B8" s="46" t="s">
        <v>75</v>
      </c>
      <c r="C8" s="46" t="s">
        <v>71</v>
      </c>
      <c r="D8" s="47">
        <v>12</v>
      </c>
      <c r="E8" s="46">
        <v>500</v>
      </c>
      <c r="F8" s="48">
        <f>D8*E8</f>
        <v>6000</v>
      </c>
    </row>
    <row r="9" spans="1:6" ht="15" x14ac:dyDescent="0.25">
      <c r="A9" s="44" t="s">
        <v>76</v>
      </c>
      <c r="B9" s="45" t="s">
        <v>77</v>
      </c>
      <c r="C9" s="46"/>
      <c r="D9" s="47"/>
      <c r="E9" s="46"/>
      <c r="F9" s="48"/>
    </row>
    <row r="10" spans="1:6" ht="15" x14ac:dyDescent="0.25">
      <c r="A10" s="47" t="s">
        <v>78</v>
      </c>
      <c r="B10" s="46" t="s">
        <v>79</v>
      </c>
      <c r="C10" s="46" t="s">
        <v>80</v>
      </c>
      <c r="D10" s="47">
        <v>26</v>
      </c>
      <c r="E10" s="46">
        <v>500</v>
      </c>
      <c r="F10" s="48">
        <f>D10*E10</f>
        <v>13000</v>
      </c>
    </row>
    <row r="11" spans="1:6" ht="15" x14ac:dyDescent="0.25">
      <c r="A11" s="47" t="s">
        <v>81</v>
      </c>
      <c r="B11" s="46" t="s">
        <v>82</v>
      </c>
      <c r="C11" s="46" t="s">
        <v>83</v>
      </c>
      <c r="D11" s="47">
        <v>6</v>
      </c>
      <c r="E11" s="46">
        <v>7500</v>
      </c>
      <c r="F11" s="48">
        <f>D11*E11</f>
        <v>45000</v>
      </c>
    </row>
    <row r="12" spans="1:6" ht="15" x14ac:dyDescent="0.25">
      <c r="A12" s="47" t="s">
        <v>84</v>
      </c>
      <c r="B12" s="46" t="s">
        <v>85</v>
      </c>
      <c r="C12" s="46" t="s">
        <v>86</v>
      </c>
      <c r="D12" s="47">
        <v>2</v>
      </c>
      <c r="E12" s="46">
        <v>7000</v>
      </c>
      <c r="F12" s="48">
        <f>D12*E12</f>
        <v>14000</v>
      </c>
    </row>
    <row r="13" spans="1:6" ht="15" x14ac:dyDescent="0.25">
      <c r="A13" s="44" t="s">
        <v>87</v>
      </c>
      <c r="B13" s="46" t="s">
        <v>88</v>
      </c>
      <c r="C13" s="46" t="s">
        <v>89</v>
      </c>
      <c r="D13" s="47">
        <v>2</v>
      </c>
      <c r="E13" s="46">
        <v>7000</v>
      </c>
      <c r="F13" s="48">
        <f>D13*E13</f>
        <v>14000</v>
      </c>
    </row>
    <row r="14" spans="1:6" ht="15" x14ac:dyDescent="0.25">
      <c r="A14" s="44" t="s">
        <v>90</v>
      </c>
      <c r="B14" s="46" t="s">
        <v>91</v>
      </c>
      <c r="C14" s="46" t="s">
        <v>71</v>
      </c>
      <c r="D14" s="47">
        <v>12</v>
      </c>
      <c r="E14" s="46">
        <v>7000</v>
      </c>
      <c r="F14" s="48">
        <f>D14*E14</f>
        <v>84000</v>
      </c>
    </row>
    <row r="15" spans="1:6" x14ac:dyDescent="0.2">
      <c r="A15" s="49"/>
      <c r="B15" s="50" t="s">
        <v>92</v>
      </c>
      <c r="C15" s="51"/>
      <c r="D15" s="49"/>
      <c r="E15" s="51"/>
      <c r="F15" s="52">
        <f>SUM(F5:F14)</f>
        <v>203000</v>
      </c>
    </row>
    <row r="16" spans="1:6" x14ac:dyDescent="0.2">
      <c r="A16" s="42" t="s">
        <v>25</v>
      </c>
      <c r="B16" s="43" t="s">
        <v>93</v>
      </c>
      <c r="C16" s="42"/>
      <c r="D16" s="42"/>
      <c r="E16" s="42"/>
      <c r="F16" s="42"/>
    </row>
    <row r="17" spans="1:6" ht="15" x14ac:dyDescent="0.25">
      <c r="A17" s="47" t="s">
        <v>94</v>
      </c>
      <c r="B17" s="46" t="s">
        <v>95</v>
      </c>
      <c r="C17" s="46" t="s">
        <v>71</v>
      </c>
      <c r="D17" s="47">
        <v>12</v>
      </c>
      <c r="E17" s="46">
        <v>3000</v>
      </c>
      <c r="F17" s="48">
        <f>D17*E17</f>
        <v>36000</v>
      </c>
    </row>
    <row r="18" spans="1:6" ht="15" x14ac:dyDescent="0.25">
      <c r="A18" s="47" t="s">
        <v>96</v>
      </c>
      <c r="B18" s="46" t="s">
        <v>97</v>
      </c>
      <c r="C18" s="46" t="s">
        <v>71</v>
      </c>
      <c r="D18" s="47">
        <v>12</v>
      </c>
      <c r="E18" s="46">
        <v>8000</v>
      </c>
      <c r="F18" s="48">
        <f>D18*E18</f>
        <v>96000</v>
      </c>
    </row>
    <row r="19" spans="1:6" ht="15" x14ac:dyDescent="0.25">
      <c r="A19" s="47" t="s">
        <v>98</v>
      </c>
      <c r="B19" s="46" t="s">
        <v>99</v>
      </c>
      <c r="C19" s="46" t="s">
        <v>71</v>
      </c>
      <c r="D19" s="47">
        <v>12</v>
      </c>
      <c r="E19" s="46">
        <v>4000</v>
      </c>
      <c r="F19" s="48">
        <f>D19*E19</f>
        <v>48000</v>
      </c>
    </row>
    <row r="20" spans="1:6" ht="12" customHeight="1" x14ac:dyDescent="0.25">
      <c r="A20" s="47" t="s">
        <v>100</v>
      </c>
      <c r="B20" s="46" t="s">
        <v>101</v>
      </c>
      <c r="C20" s="46" t="s">
        <v>71</v>
      </c>
      <c r="D20" s="47">
        <v>12</v>
      </c>
      <c r="E20" s="46">
        <v>4000</v>
      </c>
      <c r="F20" s="48">
        <f>D20*E20</f>
        <v>48000</v>
      </c>
    </row>
    <row r="21" spans="1:6" ht="12" customHeight="1" x14ac:dyDescent="0.25">
      <c r="A21" s="47" t="s">
        <v>102</v>
      </c>
      <c r="B21" s="46" t="s">
        <v>103</v>
      </c>
      <c r="C21" s="46" t="s">
        <v>71</v>
      </c>
      <c r="D21" s="47">
        <v>12</v>
      </c>
      <c r="E21" s="46">
        <v>700</v>
      </c>
      <c r="F21" s="48">
        <f>D21*E21</f>
        <v>8400</v>
      </c>
    </row>
    <row r="22" spans="1:6" ht="12" customHeight="1" x14ac:dyDescent="0.2">
      <c r="A22" s="49"/>
      <c r="B22" s="50" t="s">
        <v>104</v>
      </c>
      <c r="C22" s="51"/>
      <c r="D22" s="49"/>
      <c r="E22" s="51"/>
      <c r="F22" s="52">
        <f>SUM(F17:F21)</f>
        <v>236400</v>
      </c>
    </row>
    <row r="23" spans="1:6" x14ac:dyDescent="0.2">
      <c r="A23" s="42" t="s">
        <v>39</v>
      </c>
      <c r="B23" s="43" t="s">
        <v>105</v>
      </c>
      <c r="C23" s="42"/>
      <c r="D23" s="42"/>
      <c r="E23" s="42"/>
      <c r="F23" s="42"/>
    </row>
    <row r="24" spans="1:6" ht="15" x14ac:dyDescent="0.25">
      <c r="A24" s="47" t="s">
        <v>106</v>
      </c>
      <c r="B24" s="46" t="s">
        <v>107</v>
      </c>
      <c r="C24" s="46" t="s">
        <v>71</v>
      </c>
      <c r="D24" s="47">
        <v>12</v>
      </c>
      <c r="E24" s="46">
        <v>2000</v>
      </c>
      <c r="F24" s="48">
        <f>D24*E24</f>
        <v>24000</v>
      </c>
    </row>
    <row r="25" spans="1:6" ht="15" x14ac:dyDescent="0.25">
      <c r="A25" s="47" t="s">
        <v>108</v>
      </c>
      <c r="B25" s="46" t="s">
        <v>109</v>
      </c>
      <c r="C25" s="46" t="s">
        <v>71</v>
      </c>
      <c r="D25" s="47">
        <v>12</v>
      </c>
      <c r="E25" s="46">
        <v>2000</v>
      </c>
      <c r="F25" s="48">
        <f>D25*E25</f>
        <v>24000</v>
      </c>
    </row>
    <row r="26" spans="1:6" ht="15" x14ac:dyDescent="0.25">
      <c r="A26" s="47" t="s">
        <v>110</v>
      </c>
      <c r="B26" s="46" t="s">
        <v>111</v>
      </c>
      <c r="C26" s="46" t="s">
        <v>112</v>
      </c>
      <c r="D26" s="47">
        <v>1</v>
      </c>
      <c r="E26" s="46">
        <v>7600</v>
      </c>
      <c r="F26" s="48">
        <f>D26*E26</f>
        <v>7600</v>
      </c>
    </row>
    <row r="27" spans="1:6" x14ac:dyDescent="0.2">
      <c r="A27" s="49"/>
      <c r="B27" s="50" t="s">
        <v>113</v>
      </c>
      <c r="C27" s="51"/>
      <c r="D27" s="49"/>
      <c r="E27" s="51"/>
      <c r="F27" s="52">
        <f>SUM(F24:F26)</f>
        <v>55600</v>
      </c>
    </row>
    <row r="28" spans="1:6" x14ac:dyDescent="0.2">
      <c r="A28" s="42" t="s">
        <v>41</v>
      </c>
      <c r="B28" s="43" t="s">
        <v>114</v>
      </c>
      <c r="C28" s="42"/>
      <c r="D28" s="42"/>
      <c r="E28" s="42"/>
      <c r="F28" s="42"/>
    </row>
    <row r="29" spans="1:6" ht="15" x14ac:dyDescent="0.25">
      <c r="A29" s="47" t="s">
        <v>115</v>
      </c>
      <c r="B29" s="46" t="s">
        <v>116</v>
      </c>
      <c r="C29" s="46" t="s">
        <v>117</v>
      </c>
      <c r="D29" s="47">
        <v>1</v>
      </c>
      <c r="E29" s="46">
        <v>35000</v>
      </c>
      <c r="F29" s="48">
        <f>D29*E29</f>
        <v>35000</v>
      </c>
    </row>
    <row r="30" spans="1:6" ht="15" x14ac:dyDescent="0.25">
      <c r="A30" s="47" t="s">
        <v>118</v>
      </c>
      <c r="B30" s="46" t="s">
        <v>119</v>
      </c>
      <c r="C30" s="46" t="s">
        <v>3</v>
      </c>
      <c r="D30" s="47">
        <v>1</v>
      </c>
      <c r="E30" s="46">
        <v>20000</v>
      </c>
      <c r="F30" s="48">
        <f>D30*E30</f>
        <v>20000</v>
      </c>
    </row>
    <row r="31" spans="1:6" x14ac:dyDescent="0.2">
      <c r="A31" s="49"/>
      <c r="B31" s="50" t="s">
        <v>120</v>
      </c>
      <c r="C31" s="51"/>
      <c r="D31" s="49"/>
      <c r="E31" s="51"/>
      <c r="F31" s="52">
        <f>SUM(F29:F30)</f>
        <v>55000</v>
      </c>
    </row>
    <row r="32" spans="1:6" ht="15" x14ac:dyDescent="0.25">
      <c r="A32" s="47"/>
      <c r="B32" s="46"/>
      <c r="C32" s="46"/>
      <c r="D32" s="47"/>
      <c r="E32" s="46"/>
      <c r="F32" s="48"/>
    </row>
    <row r="33" spans="1:6" x14ac:dyDescent="0.2">
      <c r="A33" s="41"/>
      <c r="B33" s="41" t="s">
        <v>121</v>
      </c>
      <c r="C33" s="41"/>
      <c r="D33" s="41"/>
      <c r="E33" s="41"/>
      <c r="F33" s="53">
        <f>F31+F27+F22+F15</f>
        <v>550000</v>
      </c>
    </row>
  </sheetData>
  <sheetProtection selectLockedCells="1" selectUnlockedCells="1"/>
  <mergeCells count="2">
    <mergeCell ref="A1:F1"/>
    <mergeCell ref="A2:F2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2014-2015</vt:lpstr>
      <vt:lpstr>2013-2014Approved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 Ganguly</dc:creator>
  <cp:lastModifiedBy>psen</cp:lastModifiedBy>
  <cp:lastPrinted>2014-04-05T12:17:47Z</cp:lastPrinted>
  <dcterms:created xsi:type="dcterms:W3CDTF">2014-04-05T11:12:38Z</dcterms:created>
  <dcterms:modified xsi:type="dcterms:W3CDTF">2014-10-12T13:05:39Z</dcterms:modified>
</cp:coreProperties>
</file>