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activeTab="0"/>
  </bookViews>
  <sheets>
    <sheet name="First f." sheetId="1" r:id="rId1"/>
    <sheet name="Toilet B." sheetId="2" r:id="rId2"/>
    <sheet name="Compound w." sheetId="3" r:id="rId3"/>
  </sheets>
  <definedNames/>
  <calcPr fullCalcOnLoad="1"/>
</workbook>
</file>

<file path=xl/sharedStrings.xml><?xml version="1.0" encoding="utf-8"?>
<sst xmlns="http://schemas.openxmlformats.org/spreadsheetml/2006/main" count="331" uniqueCount="147">
  <si>
    <t>DETAILED CUM ABSTRACT ESTIMATE</t>
  </si>
  <si>
    <t>S.No</t>
  </si>
  <si>
    <t>Description of Work</t>
  </si>
  <si>
    <t>Nos</t>
  </si>
  <si>
    <t>Length</t>
  </si>
  <si>
    <t>Breadth</t>
  </si>
  <si>
    <t>Depth</t>
  </si>
  <si>
    <t xml:space="preserve">per </t>
  </si>
  <si>
    <t>----------</t>
  </si>
  <si>
    <t>L.S</t>
  </si>
  <si>
    <t>-----------</t>
  </si>
  <si>
    <t>Painting two coats with synthetic enamel</t>
  </si>
  <si>
    <t xml:space="preserve">paint of approved brand and colour including </t>
  </si>
  <si>
    <t>cost and conveyance of all materials like enamel paint,</t>
  </si>
  <si>
    <t>sand paper, etc., including alll taxes and all labour</t>
  </si>
  <si>
    <t>charges for preparing surface painting etc., complete</t>
  </si>
  <si>
    <t>as directed during execution.</t>
  </si>
  <si>
    <t>breaking beds sectioning and removeing etc., complete.</t>
  </si>
  <si>
    <t xml:space="preserve">Earth work excavation and depositing on bank with </t>
  </si>
  <si>
    <t>C.C. (1:5:10) Mix using with 40mm HBG metal including cost and</t>
  </si>
  <si>
    <t>Conveyance of all materials and labour charges for foundation</t>
  </si>
  <si>
    <t>cost and conveyance of all materials and all labour charges,</t>
  </si>
  <si>
    <t>etc., complete for finished item of work</t>
  </si>
  <si>
    <t>Deduction:</t>
  </si>
  <si>
    <t>For Doors</t>
  </si>
  <si>
    <t>Cross walls</t>
  </si>
  <si>
    <t>Filling-up river sand and including cost and conveyance of all materials</t>
  </si>
  <si>
    <t>to the site of work and all labours charges for filling etc., complete</t>
  </si>
  <si>
    <t xml:space="preserve">machine mixing concrete laying concrete, finishing smooth to </t>
  </si>
  <si>
    <t>and its fabrication charges, finished etc., of work</t>
  </si>
  <si>
    <r>
      <t>Vibrated reinforced cement concrete (1:2</t>
    </r>
    <r>
      <rPr>
        <vertAlign val="sub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 xml:space="preserve">:4),using 20mm HBG SS 5 gauge </t>
    </r>
  </si>
  <si>
    <t xml:space="preserve">water etc., to site cost of seigniorage charges on materials including </t>
  </si>
  <si>
    <t xml:space="preserve">cost and conveyance of all materials like cement, sand course, aggregate </t>
  </si>
  <si>
    <t>grade machine crushed hard granite metal for approved quarry including</t>
  </si>
  <si>
    <t>Brick Masonry in C.M. (1:6) for superstructure including</t>
  </si>
  <si>
    <t>----------------------------------------------------------------------------------------------------------------------------</t>
  </si>
  <si>
    <t>For Columns</t>
  </si>
  <si>
    <t>For columns</t>
  </si>
  <si>
    <t>For Windows</t>
  </si>
  <si>
    <t>Draft wall</t>
  </si>
  <si>
    <t>Parapet wall</t>
  </si>
  <si>
    <t>Doors                  D</t>
  </si>
  <si>
    <t>Windows            W</t>
  </si>
  <si>
    <t>--------</t>
  </si>
  <si>
    <r>
      <t>m</t>
    </r>
    <r>
      <rPr>
        <vertAlign val="superscript"/>
        <sz val="10"/>
        <rFont val="Bookman Old Style"/>
        <family val="1"/>
      </rPr>
      <t>2</t>
    </r>
  </si>
  <si>
    <t>---------</t>
  </si>
  <si>
    <t>for Sunshades</t>
  </si>
  <si>
    <t>External alround</t>
  </si>
  <si>
    <t>Deductions:</t>
  </si>
  <si>
    <t xml:space="preserve">Provision for water supply and </t>
  </si>
  <si>
    <t>L.S.</t>
  </si>
  <si>
    <t>Provision for stair case</t>
  </si>
  <si>
    <t xml:space="preserve">Provision for petty items and </t>
  </si>
  <si>
    <t xml:space="preserve">Name of the Work   : Estimate for the proposed First floor over the existing Ground floor of the </t>
  </si>
  <si>
    <t xml:space="preserve">                     School building at Survey No. 384-10, Vidyut Sadasiva puram, Puttur Mandal, </t>
  </si>
  <si>
    <t xml:space="preserve">                     Chittoor Ditstrict, A.P.</t>
  </si>
  <si>
    <t>Ground floor</t>
  </si>
  <si>
    <t>intial lead of 10 mts. And left of 2.0 mts. In HSC soils etc.,</t>
  </si>
  <si>
    <r>
      <t>m</t>
    </r>
    <r>
      <rPr>
        <vertAlign val="superscript"/>
        <sz val="10"/>
        <rFont val="Bookman Old Style"/>
        <family val="1"/>
      </rPr>
      <t>3</t>
    </r>
  </si>
  <si>
    <t>For Basement</t>
  </si>
  <si>
    <t xml:space="preserve">required level curing, etc., complete, inexcluding cost of steel </t>
  </si>
  <si>
    <t>for column footings</t>
  </si>
  <si>
    <t>for columns</t>
  </si>
  <si>
    <t xml:space="preserve">For Plinth beam </t>
  </si>
  <si>
    <t>at Porch</t>
  </si>
  <si>
    <t>For Lintel beam</t>
  </si>
  <si>
    <t>for roof beams</t>
  </si>
  <si>
    <t>For sunshades</t>
  </si>
  <si>
    <t>For roof slab</t>
  </si>
  <si>
    <t>for Porch</t>
  </si>
  <si>
    <t>Alround main wall</t>
  </si>
  <si>
    <t>S/F of Country wooden joinery for doors, windows &amp;</t>
  </si>
  <si>
    <t>Ventilators including cost and conveyance of all materials</t>
  </si>
  <si>
    <t>and all labour charges, etc., complete</t>
  </si>
  <si>
    <t>Flooring (Ellisipattern) with CC (1:4) mix using 12mm machine crushed chips of 50mm thick of top palastering with CM( 1:5) 12mm thick &amp; cement slurry finish including cost and conveyance of all materials etc., complete.</t>
  </si>
  <si>
    <t>Class rooms</t>
  </si>
  <si>
    <t>Corridor</t>
  </si>
  <si>
    <t>Staircase</t>
  </si>
  <si>
    <t>Above Corridor beam</t>
  </si>
  <si>
    <t>For corridor columns</t>
  </si>
  <si>
    <t xml:space="preserve">      Porch columns</t>
  </si>
  <si>
    <t>supervision charges at 3%</t>
  </si>
  <si>
    <t>Provision for Electrification at 7%</t>
  </si>
  <si>
    <t>Sanitary arrangements at 4%</t>
  </si>
  <si>
    <t>Amount</t>
  </si>
  <si>
    <t xml:space="preserve">Rate </t>
  </si>
  <si>
    <t>Qnty</t>
  </si>
  <si>
    <t>Hall</t>
  </si>
  <si>
    <t>same as item no 4 qty</t>
  </si>
  <si>
    <t>same as item no.3 qty</t>
  </si>
  <si>
    <t>5+6 qty</t>
  </si>
  <si>
    <t>Item no.3 x 2.5 times</t>
  </si>
  <si>
    <t xml:space="preserve">Weather proof course in C.M. (1:3) by add </t>
  </si>
  <si>
    <t>proof powder including conveyance of all</t>
  </si>
  <si>
    <t>materials, etc., complete</t>
  </si>
  <si>
    <t>--------------</t>
  </si>
  <si>
    <t>First floor</t>
  </si>
  <si>
    <t>Porch</t>
  </si>
  <si>
    <t>Ceiling Plastering with C.M. (1:3) 12mm thick including cost and conveyance of all materials and all labour charges for all operations etc., Complete for  finished item of work</t>
  </si>
  <si>
    <t>Plastering with C.M. (1:5) 20mm thick including cost and conveyance of all materials and all labour charges for all operations etc., Complete for  finished item of work</t>
  </si>
  <si>
    <t xml:space="preserve"> Snowcem paint two coats for  external side of the building with the best quality of cement paint over the primary coat including cost and conveyance of all materials etc., complete.</t>
  </si>
  <si>
    <t>Same as item no</t>
  </si>
  <si>
    <t>Internal - Classrooms</t>
  </si>
  <si>
    <t xml:space="preserve">Provision for Over head tank </t>
  </si>
  <si>
    <t xml:space="preserve">                     No. 384-10, Vidyut Sadasiva puram, Puttur Mandal, Chittoor Ditstrict, A.P.</t>
  </si>
  <si>
    <t xml:space="preserve">Name of the Work   : Estimate for the Proposed Toilet Block of the School builing at Survey </t>
  </si>
  <si>
    <t>For footings</t>
  </si>
  <si>
    <t>Lab</t>
  </si>
  <si>
    <t>Library</t>
  </si>
  <si>
    <t>RR in Massonry in CM (1:8) using rough stones &amp; bond stones including cost and labour charges etc., complete.</t>
  </si>
  <si>
    <t xml:space="preserve"> Footing I</t>
  </si>
  <si>
    <t xml:space="preserve"> Footing II</t>
  </si>
  <si>
    <t xml:space="preserve"> Alround</t>
  </si>
  <si>
    <t xml:space="preserve"> Cross walls</t>
  </si>
  <si>
    <t>Alround</t>
  </si>
  <si>
    <t>For Doors   D</t>
  </si>
  <si>
    <t xml:space="preserve">                  D1</t>
  </si>
  <si>
    <t>For Ventilators V</t>
  </si>
  <si>
    <t>Gents</t>
  </si>
  <si>
    <t>Ladies</t>
  </si>
  <si>
    <t>Passage</t>
  </si>
  <si>
    <t>same as item no 8 qty</t>
  </si>
  <si>
    <t>Internal - Gents</t>
  </si>
  <si>
    <t>W.C.</t>
  </si>
  <si>
    <t>Bath</t>
  </si>
  <si>
    <t>same as item no.7 qty</t>
  </si>
  <si>
    <t>9+10 qty</t>
  </si>
  <si>
    <t>Item no. 7 x 2.5 times</t>
  </si>
  <si>
    <t>Provision for Septic tank</t>
  </si>
  <si>
    <t>Provision for Electrification at 4%</t>
  </si>
  <si>
    <t>Sanitary arrangements at 12.5%</t>
  </si>
  <si>
    <t xml:space="preserve">Name of the Work   : Estimate for the Proposed Compound wall of the School builing at Survey </t>
  </si>
  <si>
    <t>Gate</t>
  </si>
  <si>
    <t>Provision for M. S. Grill Gates (2 Nos.)</t>
  </si>
  <si>
    <t>Unforeseen items of work</t>
  </si>
  <si>
    <t>(Rupees Sixteen lakh and fifteen thousand only)</t>
  </si>
  <si>
    <t>Estimate : Rs. 16,15,000</t>
  </si>
  <si>
    <t xml:space="preserve">(Rupees Four lakh and forty thousand only) </t>
  </si>
  <si>
    <t>Estimate : Rs. 4,40,000</t>
  </si>
  <si>
    <t xml:space="preserve">(Rupees Six lakh and ten thousand only) </t>
  </si>
  <si>
    <t>Estimate : Rs. 6,10,000</t>
  </si>
  <si>
    <t>Sd/-</t>
  </si>
  <si>
    <t>Er. K. SUBRAMANYAM, M.Tech.,C.E., F.I.V.,</t>
  </si>
  <si>
    <t>Approved Engineer and Valuer for LIC, SBI, SBH, IOB</t>
  </si>
  <si>
    <t>Vysya Bank, Bank of India, Tuda &amp; Municipality</t>
  </si>
  <si>
    <t>Bhavani Nagar, TIRUPATI.</t>
  </si>
  <si>
    <t>ANDHRA PRADESH.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</si>
</sst>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u val="single"/>
      <sz val="10"/>
      <name val="Bookman Old Style"/>
      <family val="1"/>
    </font>
    <font>
      <u val="single"/>
      <sz val="10"/>
      <name val="Bookman Old Style"/>
      <family val="1"/>
    </font>
    <font>
      <vertAlign val="superscript"/>
      <sz val="10"/>
      <name val="Bookman Old Style"/>
      <family val="1"/>
    </font>
    <font>
      <b/>
      <sz val="10"/>
      <name val="Bookman Old Style"/>
      <family val="1"/>
    </font>
    <font>
      <sz val="10"/>
      <name val="Century Gothic"/>
      <family val="2"/>
    </font>
    <font>
      <vertAlign val="subscript"/>
      <sz val="10"/>
      <name val="Bookman Old Style"/>
      <family val="1"/>
    </font>
    <font>
      <b/>
      <sz val="10"/>
      <color indexed="12"/>
      <name val="Bookman Old Style"/>
      <family val="1"/>
    </font>
    <font>
      <sz val="11"/>
      <name val="Bookman Old Styl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 quotePrefix="1">
      <alignment/>
    </xf>
    <xf numFmtId="1" fontId="3" fillId="0" borderId="0" xfId="0" applyNumberFormat="1" applyFont="1" applyAlignment="1" quotePrefix="1">
      <alignment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 quotePrefix="1">
      <alignment horizontal="right" vertical="top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tabSelected="1" workbookViewId="0" topLeftCell="A113">
      <selection activeCell="D126" sqref="D126"/>
    </sheetView>
  </sheetViews>
  <sheetFormatPr defaultColWidth="9.140625" defaultRowHeight="15.75" customHeight="1"/>
  <cols>
    <col min="1" max="1" width="5.7109375" style="1" customWidth="1"/>
    <col min="2" max="2" width="25.7109375" style="1" customWidth="1"/>
    <col min="3" max="3" width="5.7109375" style="1" customWidth="1"/>
    <col min="4" max="4" width="7.28125" style="1" customWidth="1"/>
    <col min="5" max="5" width="7.8515625" style="1" customWidth="1"/>
    <col min="6" max="6" width="6.7109375" style="1" customWidth="1"/>
    <col min="7" max="7" width="8.28125" style="1" customWidth="1"/>
    <col min="8" max="8" width="6.7109375" style="1" customWidth="1"/>
    <col min="9" max="9" width="4.7109375" style="1" customWidth="1"/>
    <col min="10" max="10" width="12.28125" style="1" customWidth="1"/>
    <col min="11" max="11" width="8.8515625" style="1" customWidth="1"/>
    <col min="12" max="12" width="8.7109375" style="1" customWidth="1"/>
    <col min="13" max="16384" width="8.8515625" style="1" customWidth="1"/>
  </cols>
  <sheetData>
    <row r="1" spans="3:7" ht="15.75" customHeight="1">
      <c r="C1" s="2" t="s">
        <v>0</v>
      </c>
      <c r="G1" s="3"/>
    </row>
    <row r="2" spans="3:7" ht="15.75" customHeight="1">
      <c r="C2" s="2"/>
      <c r="G2" s="3"/>
    </row>
    <row r="3" spans="1:7" ht="15.75" customHeight="1">
      <c r="A3" s="1" t="s">
        <v>53</v>
      </c>
      <c r="G3" s="3"/>
    </row>
    <row r="4" spans="2:7" ht="15.75" customHeight="1">
      <c r="B4" s="1" t="s">
        <v>54</v>
      </c>
      <c r="G4" s="3"/>
    </row>
    <row r="5" spans="2:7" ht="15.75" customHeight="1">
      <c r="B5" s="1" t="s">
        <v>55</v>
      </c>
      <c r="G5" s="3"/>
    </row>
    <row r="6" ht="15.75" customHeight="1">
      <c r="G6" s="3"/>
    </row>
    <row r="7" spans="1:8" ht="15.75" customHeight="1">
      <c r="A7" s="12"/>
      <c r="G7" s="3"/>
      <c r="H7" s="1" t="s">
        <v>136</v>
      </c>
    </row>
    <row r="8" spans="2:7" ht="15.75" customHeight="1">
      <c r="B8" s="9"/>
      <c r="C8" s="9"/>
      <c r="D8" s="9"/>
      <c r="G8" s="3"/>
    </row>
    <row r="9" spans="1:10" ht="15.75" customHeight="1">
      <c r="A9" s="22" t="s">
        <v>96</v>
      </c>
      <c r="B9" s="23"/>
      <c r="C9" s="23"/>
      <c r="D9" s="23"/>
      <c r="E9" s="23"/>
      <c r="F9" s="23"/>
      <c r="G9" s="23"/>
      <c r="H9" s="23"/>
      <c r="I9" s="23"/>
      <c r="J9" s="23"/>
    </row>
    <row r="10" spans="1:7" ht="15.75" customHeight="1">
      <c r="A10" s="4" t="s">
        <v>35</v>
      </c>
      <c r="G10" s="3"/>
    </row>
    <row r="11" spans="1:10" ht="15.75" customHeight="1">
      <c r="A11" s="16" t="s">
        <v>1</v>
      </c>
      <c r="B11" s="16" t="s">
        <v>2</v>
      </c>
      <c r="C11" s="17" t="s">
        <v>3</v>
      </c>
      <c r="D11" s="17" t="s">
        <v>4</v>
      </c>
      <c r="E11" s="17" t="s">
        <v>5</v>
      </c>
      <c r="F11" s="17" t="s">
        <v>6</v>
      </c>
      <c r="G11" s="18" t="s">
        <v>86</v>
      </c>
      <c r="H11" s="16" t="s">
        <v>85</v>
      </c>
      <c r="I11" s="16" t="s">
        <v>7</v>
      </c>
      <c r="J11" s="16" t="s">
        <v>84</v>
      </c>
    </row>
    <row r="12" spans="1:7" ht="15.75" customHeight="1">
      <c r="A12" s="4" t="s">
        <v>35</v>
      </c>
      <c r="G12" s="3"/>
    </row>
    <row r="13" spans="1:10" ht="15.75" customHeight="1">
      <c r="A13" s="1">
        <v>1</v>
      </c>
      <c r="B13" s="1" t="s">
        <v>30</v>
      </c>
      <c r="D13" s="3"/>
      <c r="E13" s="3"/>
      <c r="F13" s="3"/>
      <c r="G13" s="3"/>
      <c r="J13" s="5"/>
    </row>
    <row r="14" spans="2:10" ht="15.75" customHeight="1">
      <c r="B14" s="1" t="s">
        <v>33</v>
      </c>
      <c r="D14" s="3"/>
      <c r="E14" s="3"/>
      <c r="F14" s="3"/>
      <c r="G14" s="3"/>
      <c r="J14" s="5"/>
    </row>
    <row r="15" spans="2:10" ht="15.75" customHeight="1">
      <c r="B15" s="1" t="s">
        <v>32</v>
      </c>
      <c r="D15" s="3"/>
      <c r="E15" s="3"/>
      <c r="F15" s="3"/>
      <c r="G15" s="3"/>
      <c r="J15" s="5"/>
    </row>
    <row r="16" spans="2:10" ht="15.75" customHeight="1">
      <c r="B16" s="1" t="s">
        <v>31</v>
      </c>
      <c r="D16" s="3"/>
      <c r="E16" s="3"/>
      <c r="F16" s="3"/>
      <c r="G16" s="3"/>
      <c r="J16" s="5"/>
    </row>
    <row r="17" spans="2:10" ht="15.75" customHeight="1">
      <c r="B17" s="1" t="s">
        <v>28</v>
      </c>
      <c r="D17" s="3"/>
      <c r="E17" s="3"/>
      <c r="F17" s="3"/>
      <c r="G17" s="3"/>
      <c r="J17" s="5"/>
    </row>
    <row r="18" spans="2:10" ht="15.75" customHeight="1">
      <c r="B18" s="1" t="s">
        <v>60</v>
      </c>
      <c r="D18" s="3"/>
      <c r="E18" s="3"/>
      <c r="F18" s="3"/>
      <c r="G18" s="3"/>
      <c r="J18" s="5"/>
    </row>
    <row r="19" spans="2:10" ht="15.75" customHeight="1">
      <c r="B19" s="1" t="s">
        <v>29</v>
      </c>
      <c r="D19" s="3"/>
      <c r="E19" s="3"/>
      <c r="F19" s="3"/>
      <c r="G19" s="3"/>
      <c r="J19" s="5"/>
    </row>
    <row r="20" spans="2:256" ht="15.75" customHeight="1">
      <c r="B20" s="1" t="s">
        <v>62</v>
      </c>
      <c r="C20" s="1">
        <v>56</v>
      </c>
      <c r="D20" s="3">
        <v>0.23</v>
      </c>
      <c r="E20" s="3">
        <v>0.3</v>
      </c>
      <c r="F20" s="3">
        <v>4.32</v>
      </c>
      <c r="G20" s="3">
        <f>+C20*D20*E20*F20</f>
        <v>16.69248</v>
      </c>
      <c r="H20" s="1">
        <v>4750</v>
      </c>
      <c r="I20" s="12" t="s">
        <v>58</v>
      </c>
      <c r="J20" s="5">
        <f>+G20*H20</f>
        <v>79289.28</v>
      </c>
      <c r="IV20" s="3">
        <f>+IR20*IS20*IU20</f>
        <v>0</v>
      </c>
    </row>
    <row r="21" spans="4:256" ht="15.75" customHeight="1">
      <c r="D21" s="3"/>
      <c r="E21" s="3"/>
      <c r="F21" s="3"/>
      <c r="G21" s="3"/>
      <c r="I21" s="12"/>
      <c r="J21" s="5"/>
      <c r="IV21" s="3"/>
    </row>
    <row r="22" spans="1:10" ht="15.75" customHeight="1">
      <c r="A22" s="4"/>
      <c r="B22" s="1" t="s">
        <v>65</v>
      </c>
      <c r="C22" s="1">
        <v>1</v>
      </c>
      <c r="D22" s="3">
        <v>127.44</v>
      </c>
      <c r="E22" s="3">
        <v>0.23</v>
      </c>
      <c r="F22" s="3">
        <v>0.3</v>
      </c>
      <c r="G22" s="3">
        <f>+C22*D22*E22*F22</f>
        <v>8.79336</v>
      </c>
      <c r="I22" s="12"/>
      <c r="J22" s="5"/>
    </row>
    <row r="23" spans="1:10" ht="15.75" customHeight="1">
      <c r="A23" s="4"/>
      <c r="C23" s="1">
        <v>1</v>
      </c>
      <c r="D23" s="3">
        <v>55.04</v>
      </c>
      <c r="E23" s="3">
        <v>0.23</v>
      </c>
      <c r="F23" s="3">
        <v>0.3</v>
      </c>
      <c r="G23" s="3">
        <f>+C23*D23*E23*F23</f>
        <v>3.79776</v>
      </c>
      <c r="I23" s="12"/>
      <c r="J23" s="5"/>
    </row>
    <row r="24" spans="1:10" ht="15.75" customHeight="1">
      <c r="A24" s="4"/>
      <c r="B24" s="1" t="s">
        <v>66</v>
      </c>
      <c r="C24" s="1">
        <v>8</v>
      </c>
      <c r="D24" s="3">
        <v>7.99</v>
      </c>
      <c r="E24" s="3">
        <v>0.23</v>
      </c>
      <c r="F24" s="3">
        <v>0.3</v>
      </c>
      <c r="G24" s="3">
        <f>+C24*D24*E24*F24</f>
        <v>4.41048</v>
      </c>
      <c r="I24" s="12"/>
      <c r="J24" s="5"/>
    </row>
    <row r="25" spans="1:10" ht="15.75" customHeight="1">
      <c r="A25" s="4"/>
      <c r="C25" s="1">
        <v>16</v>
      </c>
      <c r="D25" s="3">
        <v>7.99</v>
      </c>
      <c r="E25" s="3">
        <v>0.23</v>
      </c>
      <c r="F25" s="3">
        <v>0.3</v>
      </c>
      <c r="G25" s="3">
        <f>+C25*D25*E25*F25</f>
        <v>8.82096</v>
      </c>
      <c r="I25" s="12"/>
      <c r="J25" s="5"/>
    </row>
    <row r="26" spans="1:10" ht="15.75" customHeight="1">
      <c r="A26" s="4"/>
      <c r="B26" s="1" t="s">
        <v>64</v>
      </c>
      <c r="C26" s="1">
        <v>1</v>
      </c>
      <c r="D26" s="3">
        <v>12.42</v>
      </c>
      <c r="E26" s="3">
        <v>0.23</v>
      </c>
      <c r="F26" s="3">
        <v>0.3</v>
      </c>
      <c r="G26" s="3">
        <f>+C26*D26*E26*F26</f>
        <v>0.8569800000000001</v>
      </c>
      <c r="I26" s="12"/>
      <c r="J26" s="5"/>
    </row>
    <row r="27" spans="1:10" ht="15.75" customHeight="1">
      <c r="A27" s="4"/>
      <c r="D27" s="3"/>
      <c r="E27" s="3"/>
      <c r="F27" s="3"/>
      <c r="G27" s="6" t="s">
        <v>8</v>
      </c>
      <c r="I27" s="12"/>
      <c r="J27" s="5"/>
    </row>
    <row r="28" spans="1:10" ht="15.75" customHeight="1">
      <c r="A28" s="4"/>
      <c r="D28" s="3"/>
      <c r="E28" s="3"/>
      <c r="F28" s="3"/>
      <c r="G28" s="3">
        <f>SUM(G22:G27)</f>
        <v>26.67954</v>
      </c>
      <c r="H28" s="1">
        <v>4950</v>
      </c>
      <c r="I28" s="12" t="s">
        <v>58</v>
      </c>
      <c r="J28" s="5">
        <f>+G28*H28</f>
        <v>132063.723</v>
      </c>
    </row>
    <row r="29" spans="1:10" ht="15.75" customHeight="1">
      <c r="A29" s="4"/>
      <c r="B29" s="1" t="s">
        <v>67</v>
      </c>
      <c r="C29" s="1">
        <v>1</v>
      </c>
      <c r="D29" s="3">
        <v>63.26</v>
      </c>
      <c r="E29" s="3">
        <v>0.6</v>
      </c>
      <c r="F29" s="3">
        <v>0.08</v>
      </c>
      <c r="G29" s="3">
        <f>+C29*D29*E29*F29</f>
        <v>3.0364799999999996</v>
      </c>
      <c r="I29" s="12"/>
      <c r="J29" s="5"/>
    </row>
    <row r="30" spans="1:10" ht="15.75" customHeight="1">
      <c r="A30" s="4"/>
      <c r="C30" s="1">
        <v>16</v>
      </c>
      <c r="D30" s="3">
        <v>1.8</v>
      </c>
      <c r="E30" s="3">
        <v>0.6</v>
      </c>
      <c r="F30" s="3">
        <v>0.08</v>
      </c>
      <c r="G30" s="3">
        <f>+C30*D30*E30*F30</f>
        <v>1.3824</v>
      </c>
      <c r="I30" s="12"/>
      <c r="J30" s="14"/>
    </row>
    <row r="31" spans="1:10" ht="15.75" customHeight="1">
      <c r="A31" s="4"/>
      <c r="D31" s="3"/>
      <c r="E31" s="3"/>
      <c r="F31" s="3"/>
      <c r="G31" s="6" t="s">
        <v>8</v>
      </c>
      <c r="I31" s="12"/>
      <c r="J31" s="3"/>
    </row>
    <row r="32" spans="1:10" ht="15.75" customHeight="1">
      <c r="A32" s="4"/>
      <c r="D32" s="3"/>
      <c r="E32" s="3"/>
      <c r="F32" s="3"/>
      <c r="G32" s="6">
        <f>SUM(G29:G31)</f>
        <v>4.41888</v>
      </c>
      <c r="H32" s="1">
        <v>4750</v>
      </c>
      <c r="I32" s="12" t="s">
        <v>58</v>
      </c>
      <c r="J32" s="5">
        <f>+G32*H32</f>
        <v>20989.68</v>
      </c>
    </row>
    <row r="33" spans="1:10" ht="15.75" customHeight="1">
      <c r="A33" s="4"/>
      <c r="B33" s="1" t="s">
        <v>68</v>
      </c>
      <c r="C33" s="1">
        <v>1</v>
      </c>
      <c r="D33" s="3">
        <v>55.5</v>
      </c>
      <c r="E33" s="3">
        <v>8.68</v>
      </c>
      <c r="F33" s="3">
        <v>0.15</v>
      </c>
      <c r="G33" s="3">
        <f>+C33*D33*E33*F33</f>
        <v>72.261</v>
      </c>
      <c r="I33" s="12"/>
      <c r="J33" s="5"/>
    </row>
    <row r="34" spans="1:10" ht="15.75" customHeight="1">
      <c r="A34" s="4"/>
      <c r="B34" s="1" t="s">
        <v>69</v>
      </c>
      <c r="C34" s="1">
        <v>1</v>
      </c>
      <c r="D34" s="3">
        <v>5.7</v>
      </c>
      <c r="E34" s="3">
        <v>4.79</v>
      </c>
      <c r="F34" s="3">
        <v>0.15</v>
      </c>
      <c r="G34" s="3">
        <f>+C34*D34*E34*F34</f>
        <v>4.09545</v>
      </c>
      <c r="I34" s="12"/>
      <c r="J34" s="5"/>
    </row>
    <row r="35" spans="1:10" ht="15.75" customHeight="1">
      <c r="A35" s="4"/>
      <c r="D35" s="3"/>
      <c r="E35" s="3"/>
      <c r="F35" s="3"/>
      <c r="G35" s="6" t="s">
        <v>10</v>
      </c>
      <c r="I35" s="12"/>
      <c r="J35" s="5"/>
    </row>
    <row r="36" spans="1:10" ht="15.75" customHeight="1">
      <c r="A36" s="4"/>
      <c r="D36" s="3"/>
      <c r="E36" s="3"/>
      <c r="F36" s="3"/>
      <c r="G36" s="3">
        <f>SUM(G33:G35)</f>
        <v>76.35645</v>
      </c>
      <c r="H36" s="1">
        <v>4950</v>
      </c>
      <c r="I36" s="12" t="s">
        <v>58</v>
      </c>
      <c r="J36" s="5">
        <f>+G36*H36</f>
        <v>377964.4275</v>
      </c>
    </row>
    <row r="37" spans="1:10" ht="15.75" customHeight="1">
      <c r="A37" s="1">
        <v>2</v>
      </c>
      <c r="B37" s="1" t="s">
        <v>34</v>
      </c>
      <c r="D37" s="3"/>
      <c r="E37" s="3"/>
      <c r="F37" s="3"/>
      <c r="G37" s="3"/>
      <c r="J37" s="5"/>
    </row>
    <row r="38" spans="2:10" ht="15.75" customHeight="1">
      <c r="B38" s="1" t="s">
        <v>21</v>
      </c>
      <c r="D38" s="3"/>
      <c r="E38" s="3"/>
      <c r="F38" s="3"/>
      <c r="G38" s="3"/>
      <c r="J38" s="5"/>
    </row>
    <row r="39" spans="2:10" ht="15.75" customHeight="1">
      <c r="B39" s="1" t="s">
        <v>22</v>
      </c>
      <c r="D39" s="3"/>
      <c r="E39" s="3"/>
      <c r="F39" s="3"/>
      <c r="G39" s="3"/>
      <c r="J39" s="5"/>
    </row>
    <row r="40" spans="2:10" ht="15.75" customHeight="1">
      <c r="B40" s="1" t="s">
        <v>70</v>
      </c>
      <c r="C40" s="1">
        <v>1</v>
      </c>
      <c r="D40" s="3">
        <v>120.88</v>
      </c>
      <c r="E40" s="3">
        <v>0.23</v>
      </c>
      <c r="F40" s="3">
        <v>2.75</v>
      </c>
      <c r="G40" s="3">
        <f aca="true" t="shared" si="0" ref="G40:G45">+C40*D40*E40*F40</f>
        <v>76.4566</v>
      </c>
      <c r="J40" s="5"/>
    </row>
    <row r="41" spans="2:10" ht="15.75" customHeight="1">
      <c r="B41" s="1" t="s">
        <v>25</v>
      </c>
      <c r="C41" s="1">
        <v>6</v>
      </c>
      <c r="D41" s="3">
        <v>4.94</v>
      </c>
      <c r="E41" s="3">
        <v>0.23</v>
      </c>
      <c r="F41" s="3">
        <v>2.75</v>
      </c>
      <c r="G41" s="3">
        <f t="shared" si="0"/>
        <v>18.747300000000003</v>
      </c>
      <c r="J41" s="5"/>
    </row>
    <row r="42" spans="2:10" ht="15.75" customHeight="1">
      <c r="B42" s="1" t="s">
        <v>39</v>
      </c>
      <c r="C42" s="1">
        <v>1</v>
      </c>
      <c r="D42" s="3">
        <v>61.6</v>
      </c>
      <c r="E42" s="3">
        <v>0.12</v>
      </c>
      <c r="F42" s="3">
        <v>0.9</v>
      </c>
      <c r="G42" s="3">
        <f t="shared" si="0"/>
        <v>6.6528</v>
      </c>
      <c r="J42" s="5"/>
    </row>
    <row r="43" spans="3:10" ht="15.75" customHeight="1">
      <c r="C43" s="1">
        <v>1</v>
      </c>
      <c r="D43" s="3">
        <v>11.94</v>
      </c>
      <c r="E43" s="3">
        <v>0.23</v>
      </c>
      <c r="F43" s="3">
        <v>0.9</v>
      </c>
      <c r="G43" s="3">
        <f t="shared" si="0"/>
        <v>2.47158</v>
      </c>
      <c r="J43" s="5"/>
    </row>
    <row r="44" spans="2:10" ht="15.75" customHeight="1">
      <c r="B44" s="1" t="s">
        <v>78</v>
      </c>
      <c r="C44" s="1">
        <v>1</v>
      </c>
      <c r="D44" s="3">
        <v>61.6</v>
      </c>
      <c r="E44" s="3">
        <v>0.23</v>
      </c>
      <c r="F44" s="3">
        <v>0.65</v>
      </c>
      <c r="G44" s="3">
        <f t="shared" si="0"/>
        <v>9.209200000000001</v>
      </c>
      <c r="J44" s="5"/>
    </row>
    <row r="45" spans="2:10" ht="15.75" customHeight="1">
      <c r="B45" s="1" t="s">
        <v>40</v>
      </c>
      <c r="C45" s="1">
        <v>1</v>
      </c>
      <c r="D45" s="3">
        <v>127.44</v>
      </c>
      <c r="E45" s="3">
        <v>0.12</v>
      </c>
      <c r="F45" s="3">
        <v>0.9</v>
      </c>
      <c r="G45" s="3">
        <f t="shared" si="0"/>
        <v>13.76352</v>
      </c>
      <c r="J45" s="5"/>
    </row>
    <row r="46" spans="2:10" ht="15.75" customHeight="1">
      <c r="B46" s="13" t="s">
        <v>23</v>
      </c>
      <c r="D46" s="3"/>
      <c r="E46" s="3"/>
      <c r="F46" s="3"/>
      <c r="G46" s="3"/>
      <c r="J46" s="5"/>
    </row>
    <row r="47" spans="2:10" ht="15.75" customHeight="1">
      <c r="B47" s="1" t="s">
        <v>24</v>
      </c>
      <c r="C47" s="1">
        <v>7</v>
      </c>
      <c r="D47" s="3">
        <v>1.05</v>
      </c>
      <c r="E47" s="3">
        <v>0.23</v>
      </c>
      <c r="F47" s="3">
        <v>2</v>
      </c>
      <c r="G47" s="3">
        <f>-C47*D47*E47*F47</f>
        <v>-3.3810000000000002</v>
      </c>
      <c r="J47" s="5"/>
    </row>
    <row r="48" spans="2:10" ht="15.75" customHeight="1">
      <c r="B48" s="1" t="s">
        <v>38</v>
      </c>
      <c r="C48" s="1">
        <v>25</v>
      </c>
      <c r="D48" s="3">
        <v>1.5</v>
      </c>
      <c r="E48" s="3">
        <v>0.23</v>
      </c>
      <c r="F48" s="3">
        <v>1.35</v>
      </c>
      <c r="G48" s="3">
        <f>-C48*D48*E48*F48</f>
        <v>-11.64375</v>
      </c>
      <c r="J48" s="5"/>
    </row>
    <row r="49" spans="7:10" ht="15.75" customHeight="1">
      <c r="G49" s="6" t="s">
        <v>45</v>
      </c>
      <c r="J49" s="5"/>
    </row>
    <row r="50" spans="7:10" ht="15.75" customHeight="1">
      <c r="G50" s="3">
        <f>+SUM(G40:G48)</f>
        <v>112.27625</v>
      </c>
      <c r="H50" s="1">
        <v>1635</v>
      </c>
      <c r="I50" s="1" t="s">
        <v>58</v>
      </c>
      <c r="J50" s="5">
        <f>+G50*H50</f>
        <v>183571.66875</v>
      </c>
    </row>
    <row r="51" spans="1:10" ht="15.75" customHeight="1">
      <c r="A51" s="1">
        <v>3</v>
      </c>
      <c r="B51" s="1" t="s">
        <v>71</v>
      </c>
      <c r="G51" s="3"/>
      <c r="J51" s="5"/>
    </row>
    <row r="52" spans="2:10" ht="15.75" customHeight="1">
      <c r="B52" s="1" t="s">
        <v>72</v>
      </c>
      <c r="G52" s="3"/>
      <c r="J52" s="5"/>
    </row>
    <row r="53" spans="2:10" ht="15.75" customHeight="1">
      <c r="B53" s="1" t="s">
        <v>73</v>
      </c>
      <c r="G53" s="3"/>
      <c r="J53" s="5"/>
    </row>
    <row r="54" spans="2:10" ht="15.75" customHeight="1">
      <c r="B54" s="1" t="s">
        <v>41</v>
      </c>
      <c r="C54" s="1">
        <v>7</v>
      </c>
      <c r="D54" s="3">
        <v>1.05</v>
      </c>
      <c r="E54" s="3"/>
      <c r="F54" s="3">
        <v>2</v>
      </c>
      <c r="G54" s="3">
        <f>+C54*D54*F54</f>
        <v>14.700000000000001</v>
      </c>
      <c r="J54" s="5"/>
    </row>
    <row r="55" spans="2:10" ht="15.75" customHeight="1">
      <c r="B55" s="1" t="s">
        <v>42</v>
      </c>
      <c r="C55" s="1">
        <v>25</v>
      </c>
      <c r="D55" s="3">
        <v>1.5</v>
      </c>
      <c r="E55" s="3"/>
      <c r="F55" s="3">
        <v>1.35</v>
      </c>
      <c r="G55" s="3">
        <f>+C55*D55*F55</f>
        <v>50.625</v>
      </c>
      <c r="J55" s="5"/>
    </row>
    <row r="56" spans="7:10" ht="15.75" customHeight="1">
      <c r="G56" s="6" t="s">
        <v>45</v>
      </c>
      <c r="J56" s="5"/>
    </row>
    <row r="57" spans="7:10" ht="15.75" customHeight="1">
      <c r="G57" s="3">
        <f>+SUM(G53:G55)</f>
        <v>65.325</v>
      </c>
      <c r="H57" s="1">
        <v>2350</v>
      </c>
      <c r="I57" s="1" t="s">
        <v>44</v>
      </c>
      <c r="J57" s="5">
        <f>+G57*H57</f>
        <v>153513.75</v>
      </c>
    </row>
    <row r="58" spans="1:10" ht="63.75" customHeight="1">
      <c r="A58" s="15">
        <v>4</v>
      </c>
      <c r="B58" s="24" t="s">
        <v>74</v>
      </c>
      <c r="C58" s="24"/>
      <c r="D58" s="24"/>
      <c r="E58" s="24"/>
      <c r="F58" s="24"/>
      <c r="G58" s="24"/>
      <c r="H58" s="24"/>
      <c r="J58" s="5"/>
    </row>
    <row r="59" spans="2:10" ht="15.75" customHeight="1">
      <c r="B59" s="1" t="s">
        <v>75</v>
      </c>
      <c r="C59" s="1">
        <v>1</v>
      </c>
      <c r="D59" s="3">
        <v>6.1</v>
      </c>
      <c r="E59" s="3">
        <v>4.94</v>
      </c>
      <c r="F59" s="3"/>
      <c r="G59" s="3">
        <f aca="true" t="shared" si="1" ref="G59:G66">+C59*D59*E59</f>
        <v>30.134</v>
      </c>
      <c r="J59" s="5"/>
    </row>
    <row r="60" spans="3:10" ht="15.75" customHeight="1">
      <c r="C60" s="1">
        <v>1</v>
      </c>
      <c r="D60" s="3">
        <v>6.63</v>
      </c>
      <c r="E60" s="3">
        <v>4.94</v>
      </c>
      <c r="F60" s="3"/>
      <c r="G60" s="3">
        <f t="shared" si="1"/>
        <v>32.7522</v>
      </c>
      <c r="J60" s="5"/>
    </row>
    <row r="61" spans="3:10" ht="15.75" customHeight="1">
      <c r="C61" s="1">
        <v>1</v>
      </c>
      <c r="D61" s="3">
        <v>5.87</v>
      </c>
      <c r="E61" s="3">
        <v>4.94</v>
      </c>
      <c r="F61" s="3"/>
      <c r="G61" s="3">
        <f t="shared" si="1"/>
        <v>28.9978</v>
      </c>
      <c r="J61" s="5"/>
    </row>
    <row r="62" spans="2:10" ht="15.75" customHeight="1">
      <c r="B62" s="1" t="s">
        <v>107</v>
      </c>
      <c r="C62" s="1">
        <v>1</v>
      </c>
      <c r="D62" s="3">
        <v>6.1</v>
      </c>
      <c r="E62" s="3">
        <v>4.94</v>
      </c>
      <c r="F62" s="3"/>
      <c r="G62" s="3">
        <f t="shared" si="1"/>
        <v>30.134</v>
      </c>
      <c r="J62" s="5"/>
    </row>
    <row r="63" spans="2:10" ht="15.75" customHeight="1">
      <c r="B63" s="1" t="s">
        <v>108</v>
      </c>
      <c r="C63" s="1">
        <v>1</v>
      </c>
      <c r="D63" s="3">
        <v>6.1</v>
      </c>
      <c r="E63" s="3">
        <v>4.94</v>
      </c>
      <c r="F63" s="3"/>
      <c r="G63" s="3">
        <f t="shared" si="1"/>
        <v>30.134</v>
      </c>
      <c r="J63" s="5"/>
    </row>
    <row r="64" spans="2:10" ht="15.75" customHeight="1">
      <c r="B64" s="1" t="s">
        <v>87</v>
      </c>
      <c r="C64" s="1">
        <v>1</v>
      </c>
      <c r="D64" s="3">
        <v>18.82</v>
      </c>
      <c r="E64" s="3">
        <v>4.94</v>
      </c>
      <c r="F64" s="3"/>
      <c r="G64" s="3">
        <f t="shared" si="1"/>
        <v>92.97080000000001</v>
      </c>
      <c r="J64" s="5"/>
    </row>
    <row r="65" spans="2:10" ht="15.75" customHeight="1">
      <c r="B65" s="1" t="s">
        <v>76</v>
      </c>
      <c r="C65" s="1">
        <v>1</v>
      </c>
      <c r="D65" s="3">
        <v>55.27</v>
      </c>
      <c r="E65" s="3">
        <v>3.16</v>
      </c>
      <c r="F65" s="3"/>
      <c r="G65" s="3">
        <f t="shared" si="1"/>
        <v>174.65320000000003</v>
      </c>
      <c r="J65" s="5"/>
    </row>
    <row r="66" spans="2:10" ht="15.75" customHeight="1">
      <c r="B66" s="1" t="s">
        <v>97</v>
      </c>
      <c r="C66" s="1">
        <v>1</v>
      </c>
      <c r="D66" s="3">
        <v>4.04</v>
      </c>
      <c r="E66" s="3">
        <v>3.96</v>
      </c>
      <c r="G66" s="3">
        <f t="shared" si="1"/>
        <v>15.9984</v>
      </c>
      <c r="J66" s="5"/>
    </row>
    <row r="67" spans="7:10" ht="15.75" customHeight="1">
      <c r="G67" s="6" t="s">
        <v>45</v>
      </c>
      <c r="J67" s="5"/>
    </row>
    <row r="68" spans="7:10" ht="15.75" customHeight="1">
      <c r="G68" s="3">
        <f>+SUM(G59:G66)</f>
        <v>435.7744</v>
      </c>
      <c r="H68" s="1">
        <v>175</v>
      </c>
      <c r="I68" s="1" t="s">
        <v>44</v>
      </c>
      <c r="J68" s="5">
        <f>+G68*H68</f>
        <v>76260.52</v>
      </c>
    </row>
    <row r="69" spans="1:10" ht="48.75" customHeight="1">
      <c r="A69" s="15">
        <v>5</v>
      </c>
      <c r="B69" s="24" t="s">
        <v>98</v>
      </c>
      <c r="C69" s="24"/>
      <c r="D69" s="24"/>
      <c r="E69" s="24"/>
      <c r="F69" s="24"/>
      <c r="G69" s="24"/>
      <c r="H69" s="24"/>
      <c r="J69" s="5"/>
    </row>
    <row r="70" spans="2:10" ht="15.75" customHeight="1">
      <c r="B70" s="1" t="s">
        <v>88</v>
      </c>
      <c r="G70" s="3">
        <f>+G68</f>
        <v>435.7744</v>
      </c>
      <c r="J70" s="5"/>
    </row>
    <row r="71" spans="2:10" ht="15.75" customHeight="1">
      <c r="B71" s="1" t="s">
        <v>46</v>
      </c>
      <c r="C71" s="1">
        <v>1</v>
      </c>
      <c r="D71" s="3">
        <v>63.26</v>
      </c>
      <c r="E71" s="3">
        <v>1.2</v>
      </c>
      <c r="G71" s="3">
        <f>+C71*D71*E71</f>
        <v>75.91199999999999</v>
      </c>
      <c r="J71" s="5"/>
    </row>
    <row r="72" spans="3:10" ht="15.75" customHeight="1">
      <c r="C72" s="1">
        <v>16</v>
      </c>
      <c r="D72" s="3">
        <v>1.8</v>
      </c>
      <c r="E72" s="3">
        <v>1.2</v>
      </c>
      <c r="G72" s="3">
        <f>+C72*D72*E72</f>
        <v>34.56</v>
      </c>
      <c r="J72" s="5"/>
    </row>
    <row r="73" spans="4:10" ht="15.75" customHeight="1">
      <c r="D73" s="3"/>
      <c r="G73" s="6" t="s">
        <v>43</v>
      </c>
      <c r="J73" s="5"/>
    </row>
    <row r="74" spans="7:10" ht="15.75" customHeight="1">
      <c r="G74" s="3">
        <f>SUM(G70:G72)</f>
        <v>546.2464</v>
      </c>
      <c r="H74" s="1">
        <v>95</v>
      </c>
      <c r="I74" s="1" t="s">
        <v>44</v>
      </c>
      <c r="J74" s="5">
        <f>+G74*H74</f>
        <v>51893.407999999996</v>
      </c>
    </row>
    <row r="75" spans="1:10" ht="45.75" customHeight="1">
      <c r="A75" s="15">
        <v>6</v>
      </c>
      <c r="B75" s="24" t="s">
        <v>99</v>
      </c>
      <c r="C75" s="24"/>
      <c r="D75" s="24"/>
      <c r="E75" s="24"/>
      <c r="F75" s="24"/>
      <c r="G75" s="24"/>
      <c r="H75" s="24"/>
      <c r="J75" s="5"/>
    </row>
    <row r="76" spans="2:10" ht="15.75" customHeight="1">
      <c r="B76" s="1" t="s">
        <v>47</v>
      </c>
      <c r="C76" s="1">
        <v>1</v>
      </c>
      <c r="D76" s="3">
        <v>121.8</v>
      </c>
      <c r="E76" s="3"/>
      <c r="F76" s="3">
        <v>3.05</v>
      </c>
      <c r="G76" s="8">
        <f aca="true" t="shared" si="2" ref="G76:G89">+C76*D76*F76</f>
        <v>371.48999999999995</v>
      </c>
      <c r="J76" s="5"/>
    </row>
    <row r="77" spans="2:10" ht="15.75" customHeight="1">
      <c r="B77" s="1" t="s">
        <v>39</v>
      </c>
      <c r="C77" s="1">
        <v>1</v>
      </c>
      <c r="D77" s="3">
        <v>61.6</v>
      </c>
      <c r="E77" s="3"/>
      <c r="F77" s="3">
        <v>1.91</v>
      </c>
      <c r="G77" s="8">
        <f t="shared" si="2"/>
        <v>117.65599999999999</v>
      </c>
      <c r="J77" s="5"/>
    </row>
    <row r="78" spans="3:10" ht="15.75" customHeight="1">
      <c r="C78" s="1">
        <v>1</v>
      </c>
      <c r="D78" s="3">
        <v>11.94</v>
      </c>
      <c r="E78" s="3"/>
      <c r="F78" s="3">
        <v>2.13</v>
      </c>
      <c r="G78" s="8">
        <f t="shared" si="2"/>
        <v>25.432199999999998</v>
      </c>
      <c r="J78" s="5"/>
    </row>
    <row r="79" spans="2:10" ht="15.75" customHeight="1">
      <c r="B79" s="1" t="s">
        <v>78</v>
      </c>
      <c r="C79" s="1">
        <v>1</v>
      </c>
      <c r="D79" s="3">
        <v>61.6</v>
      </c>
      <c r="E79" s="3"/>
      <c r="F79" s="3">
        <v>2.13</v>
      </c>
      <c r="G79" s="8">
        <f t="shared" si="2"/>
        <v>131.208</v>
      </c>
      <c r="J79" s="5"/>
    </row>
    <row r="80" spans="2:10" ht="15.75" customHeight="1">
      <c r="B80" s="1" t="s">
        <v>40</v>
      </c>
      <c r="C80" s="1">
        <v>1</v>
      </c>
      <c r="D80" s="3">
        <v>127.44</v>
      </c>
      <c r="E80" s="3"/>
      <c r="F80" s="3">
        <v>2.03</v>
      </c>
      <c r="G80" s="8">
        <f t="shared" si="2"/>
        <v>258.7032</v>
      </c>
      <c r="J80" s="5"/>
    </row>
    <row r="81" spans="2:10" ht="15.75" customHeight="1">
      <c r="B81" s="1" t="s">
        <v>102</v>
      </c>
      <c r="C81" s="1">
        <v>1</v>
      </c>
      <c r="D81" s="3">
        <v>22.08</v>
      </c>
      <c r="E81" s="3"/>
      <c r="F81" s="3">
        <v>3.05</v>
      </c>
      <c r="G81" s="3">
        <f t="shared" si="2"/>
        <v>67.344</v>
      </c>
      <c r="J81" s="5"/>
    </row>
    <row r="82" spans="2:10" ht="15.75" customHeight="1">
      <c r="B82" s="1" t="s">
        <v>107</v>
      </c>
      <c r="C82" s="1">
        <v>1</v>
      </c>
      <c r="D82" s="3">
        <v>22.08</v>
      </c>
      <c r="E82" s="3"/>
      <c r="F82" s="3">
        <v>3.05</v>
      </c>
      <c r="G82" s="3">
        <f>+C82*D82*F82</f>
        <v>67.344</v>
      </c>
      <c r="J82" s="5"/>
    </row>
    <row r="83" spans="2:10" ht="15.75" customHeight="1">
      <c r="B83" s="1" t="s">
        <v>108</v>
      </c>
      <c r="C83" s="1">
        <v>1</v>
      </c>
      <c r="D83" s="3">
        <v>22.08</v>
      </c>
      <c r="E83" s="3"/>
      <c r="F83" s="3">
        <v>3.05</v>
      </c>
      <c r="G83" s="3">
        <f>+C83*D83*F83</f>
        <v>67.344</v>
      </c>
      <c r="J83" s="5"/>
    </row>
    <row r="84" spans="2:10" ht="15.75" customHeight="1">
      <c r="B84" s="1" t="s">
        <v>75</v>
      </c>
      <c r="C84" s="1">
        <v>1</v>
      </c>
      <c r="D84" s="3">
        <v>21.62</v>
      </c>
      <c r="E84" s="3"/>
      <c r="F84" s="3">
        <v>3.05</v>
      </c>
      <c r="G84" s="3">
        <f>+C84*D84*F84</f>
        <v>65.941</v>
      </c>
      <c r="J84" s="5"/>
    </row>
    <row r="85" spans="3:10" ht="15.75" customHeight="1">
      <c r="C85" s="1">
        <v>1</v>
      </c>
      <c r="D85" s="3">
        <v>23.14</v>
      </c>
      <c r="E85" s="3"/>
      <c r="F85" s="3">
        <v>3.05</v>
      </c>
      <c r="G85" s="3">
        <f>+C85*D85*F85</f>
        <v>70.577</v>
      </c>
      <c r="J85" s="5"/>
    </row>
    <row r="86" spans="2:10" ht="15.75" customHeight="1">
      <c r="B86" s="1" t="s">
        <v>87</v>
      </c>
      <c r="C86" s="1">
        <v>1</v>
      </c>
      <c r="D86" s="3">
        <v>47.52</v>
      </c>
      <c r="E86" s="3"/>
      <c r="F86" s="3">
        <v>3.05</v>
      </c>
      <c r="G86" s="3">
        <f t="shared" si="2"/>
        <v>144.936</v>
      </c>
      <c r="J86" s="5"/>
    </row>
    <row r="87" spans="2:10" ht="15.75" customHeight="1">
      <c r="B87" s="1" t="s">
        <v>77</v>
      </c>
      <c r="C87" s="1">
        <v>1</v>
      </c>
      <c r="D87" s="3">
        <v>14.38</v>
      </c>
      <c r="E87" s="3"/>
      <c r="F87" s="3">
        <v>3.05</v>
      </c>
      <c r="G87" s="3">
        <f t="shared" si="2"/>
        <v>43.859</v>
      </c>
      <c r="J87" s="5"/>
    </row>
    <row r="88" spans="2:10" ht="15.75" customHeight="1">
      <c r="B88" s="1" t="s">
        <v>79</v>
      </c>
      <c r="C88" s="1">
        <v>18</v>
      </c>
      <c r="D88" s="3">
        <v>1.06</v>
      </c>
      <c r="E88" s="3"/>
      <c r="F88" s="3">
        <v>1.5</v>
      </c>
      <c r="G88" s="3">
        <f t="shared" si="2"/>
        <v>28.620000000000005</v>
      </c>
      <c r="J88" s="5"/>
    </row>
    <row r="89" spans="2:10" ht="15.75" customHeight="1">
      <c r="B89" s="1" t="s">
        <v>80</v>
      </c>
      <c r="C89" s="1">
        <v>2</v>
      </c>
      <c r="D89" s="3">
        <v>1.06</v>
      </c>
      <c r="E89" s="3"/>
      <c r="F89" s="3">
        <v>3.3</v>
      </c>
      <c r="G89" s="3">
        <f t="shared" si="2"/>
        <v>6.9959999999999996</v>
      </c>
      <c r="J89" s="5"/>
    </row>
    <row r="90" spans="2:10" ht="15.75" customHeight="1">
      <c r="B90" s="13" t="s">
        <v>23</v>
      </c>
      <c r="D90" s="3"/>
      <c r="E90" s="3"/>
      <c r="F90" s="3"/>
      <c r="G90" s="3"/>
      <c r="J90" s="5"/>
    </row>
    <row r="91" spans="2:10" ht="15.75" customHeight="1">
      <c r="B91" s="1" t="s">
        <v>89</v>
      </c>
      <c r="G91" s="3">
        <f>-G57</f>
        <v>-65.325</v>
      </c>
      <c r="J91" s="5"/>
    </row>
    <row r="92" spans="7:10" ht="15.75" customHeight="1">
      <c r="G92" s="6" t="s">
        <v>8</v>
      </c>
      <c r="J92" s="5"/>
    </row>
    <row r="93" spans="7:10" ht="15.75" customHeight="1">
      <c r="G93" s="3">
        <f>SUM(G76:G92)</f>
        <v>1402.1254000000001</v>
      </c>
      <c r="H93" s="1">
        <v>89</v>
      </c>
      <c r="I93" s="1" t="s">
        <v>44</v>
      </c>
      <c r="J93" s="5">
        <f>+G93*H93</f>
        <v>124789.16060000002</v>
      </c>
    </row>
    <row r="94" spans="1:10" ht="45" customHeight="1">
      <c r="A94" s="15">
        <v>7</v>
      </c>
      <c r="B94" s="21" t="s">
        <v>100</v>
      </c>
      <c r="C94" s="21"/>
      <c r="D94" s="21"/>
      <c r="E94" s="21"/>
      <c r="F94" s="21"/>
      <c r="G94" s="21"/>
      <c r="H94" s="21"/>
      <c r="J94" s="5"/>
    </row>
    <row r="95" spans="2:10" ht="15.75" customHeight="1">
      <c r="B95" s="1" t="s">
        <v>101</v>
      </c>
      <c r="G95" s="3"/>
      <c r="J95" s="5"/>
    </row>
    <row r="96" spans="2:10" ht="15.75" customHeight="1">
      <c r="B96" s="1" t="s">
        <v>90</v>
      </c>
      <c r="G96" s="8">
        <f>+G74+G93</f>
        <v>1948.3718000000001</v>
      </c>
      <c r="H96" s="1">
        <v>35</v>
      </c>
      <c r="I96" s="1" t="s">
        <v>44</v>
      </c>
      <c r="J96" s="5">
        <f>+G96*H96</f>
        <v>68193.013</v>
      </c>
    </row>
    <row r="97" spans="1:10" ht="15.75" customHeight="1">
      <c r="A97" s="1">
        <v>8</v>
      </c>
      <c r="B97" s="1" t="s">
        <v>11</v>
      </c>
      <c r="D97" s="3"/>
      <c r="E97" s="3"/>
      <c r="F97" s="3"/>
      <c r="G97" s="8"/>
      <c r="J97" s="5"/>
    </row>
    <row r="98" spans="2:10" ht="15.75" customHeight="1">
      <c r="B98" s="1" t="s">
        <v>12</v>
      </c>
      <c r="D98" s="3"/>
      <c r="E98" s="3"/>
      <c r="F98" s="3"/>
      <c r="G98" s="8"/>
      <c r="J98" s="5"/>
    </row>
    <row r="99" spans="2:10" ht="15.75" customHeight="1">
      <c r="B99" s="1" t="s">
        <v>13</v>
      </c>
      <c r="D99" s="3"/>
      <c r="E99" s="3"/>
      <c r="F99" s="3"/>
      <c r="G99" s="8"/>
      <c r="J99" s="5"/>
    </row>
    <row r="100" spans="2:10" ht="15.75" customHeight="1">
      <c r="B100" s="1" t="s">
        <v>14</v>
      </c>
      <c r="D100" s="3"/>
      <c r="E100" s="3"/>
      <c r="F100" s="3"/>
      <c r="G100" s="8"/>
      <c r="J100" s="5"/>
    </row>
    <row r="101" spans="2:10" ht="15.75" customHeight="1">
      <c r="B101" s="1" t="s">
        <v>15</v>
      </c>
      <c r="D101" s="3"/>
      <c r="E101" s="3"/>
      <c r="F101" s="3"/>
      <c r="G101" s="8"/>
      <c r="J101" s="5"/>
    </row>
    <row r="102" spans="2:10" ht="15.75" customHeight="1">
      <c r="B102" s="1" t="s">
        <v>16</v>
      </c>
      <c r="D102" s="3"/>
      <c r="E102" s="3"/>
      <c r="F102" s="3"/>
      <c r="G102" s="8"/>
      <c r="J102" s="5"/>
    </row>
    <row r="103" spans="2:10" ht="15.75" customHeight="1">
      <c r="B103" s="1" t="s">
        <v>91</v>
      </c>
      <c r="G103" s="3">
        <f>G57*2.5</f>
        <v>163.3125</v>
      </c>
      <c r="H103" s="1">
        <v>89</v>
      </c>
      <c r="I103" s="1" t="s">
        <v>44</v>
      </c>
      <c r="J103" s="5">
        <f>+G103*H103</f>
        <v>14534.8125</v>
      </c>
    </row>
    <row r="104" spans="1:10" ht="15.75" customHeight="1">
      <c r="A104" s="1">
        <v>9</v>
      </c>
      <c r="B104" s="1" t="s">
        <v>92</v>
      </c>
      <c r="D104" s="3"/>
      <c r="J104" s="5"/>
    </row>
    <row r="105" spans="2:10" ht="15.75" customHeight="1">
      <c r="B105" s="1" t="s">
        <v>93</v>
      </c>
      <c r="D105" s="3"/>
      <c r="J105" s="5"/>
    </row>
    <row r="106" spans="2:10" ht="15.75" customHeight="1">
      <c r="B106" s="1" t="s">
        <v>94</v>
      </c>
      <c r="C106" s="1">
        <v>1</v>
      </c>
      <c r="D106" s="3">
        <v>8.22</v>
      </c>
      <c r="E106" s="3">
        <v>55.04</v>
      </c>
      <c r="G106" s="3">
        <f>+C106*D106*E106</f>
        <v>452.4288</v>
      </c>
      <c r="H106" s="1">
        <v>145</v>
      </c>
      <c r="I106" s="1" t="s">
        <v>44</v>
      </c>
      <c r="J106" s="5">
        <f>+G106*H106</f>
        <v>65602.176</v>
      </c>
    </row>
    <row r="107" spans="1:10" ht="15.75" customHeight="1">
      <c r="A107" s="1">
        <v>10</v>
      </c>
      <c r="B107" s="1" t="s">
        <v>82</v>
      </c>
      <c r="G107" s="3" t="s">
        <v>9</v>
      </c>
      <c r="J107" s="5">
        <v>94406</v>
      </c>
    </row>
    <row r="108" spans="1:10" ht="15.75" customHeight="1">
      <c r="A108" s="1">
        <v>11</v>
      </c>
      <c r="B108" s="1" t="s">
        <v>49</v>
      </c>
      <c r="G108" s="3"/>
      <c r="J108" s="5"/>
    </row>
    <row r="109" spans="2:10" ht="15.75" customHeight="1">
      <c r="B109" s="1" t="s">
        <v>83</v>
      </c>
      <c r="G109" s="3" t="s">
        <v>50</v>
      </c>
      <c r="J109" s="5">
        <v>53946</v>
      </c>
    </row>
    <row r="110" spans="1:10" ht="15.75" customHeight="1">
      <c r="A110" s="1">
        <v>12</v>
      </c>
      <c r="B110" s="1" t="s">
        <v>103</v>
      </c>
      <c r="G110" s="3" t="s">
        <v>50</v>
      </c>
      <c r="J110" s="5">
        <v>25000</v>
      </c>
    </row>
    <row r="111" spans="1:10" ht="15.75" customHeight="1">
      <c r="A111" s="1">
        <v>13</v>
      </c>
      <c r="B111" s="1" t="s">
        <v>51</v>
      </c>
      <c r="G111" s="3" t="s">
        <v>50</v>
      </c>
      <c r="J111" s="5">
        <v>15000</v>
      </c>
    </row>
    <row r="112" spans="1:10" ht="15.75" customHeight="1">
      <c r="A112" s="1">
        <v>14</v>
      </c>
      <c r="B112" s="1" t="s">
        <v>52</v>
      </c>
      <c r="G112" s="3"/>
      <c r="J112" s="5"/>
    </row>
    <row r="113" spans="2:10" ht="15.75" customHeight="1">
      <c r="B113" s="1" t="s">
        <v>81</v>
      </c>
      <c r="G113" s="3" t="s">
        <v>50</v>
      </c>
      <c r="J113" s="5">
        <v>37982</v>
      </c>
    </row>
    <row r="114" spans="1:10" ht="15.75" customHeight="1">
      <c r="A114" s="1">
        <v>15</v>
      </c>
      <c r="B114" s="1" t="s">
        <v>134</v>
      </c>
      <c r="G114" s="3" t="s">
        <v>50</v>
      </c>
      <c r="J114" s="5">
        <v>40000</v>
      </c>
    </row>
    <row r="115" ht="15.75" customHeight="1">
      <c r="J115" s="7" t="s">
        <v>95</v>
      </c>
    </row>
    <row r="116" ht="15.75" customHeight="1">
      <c r="J116" s="5">
        <f>+SUM(J13:J114)</f>
        <v>1614999.61935</v>
      </c>
    </row>
    <row r="117" spans="3:10" ht="15.75" customHeight="1">
      <c r="C117" s="1" t="s">
        <v>135</v>
      </c>
      <c r="J117" s="5"/>
    </row>
    <row r="118" ht="15.75" customHeight="1">
      <c r="J118" s="5"/>
    </row>
    <row r="122" ht="15.75" customHeight="1">
      <c r="B122" s="1" t="s">
        <v>141</v>
      </c>
    </row>
    <row r="123" spans="2:8" ht="15.75" customHeight="1">
      <c r="B123" s="26" t="s">
        <v>142</v>
      </c>
      <c r="C123" s="27"/>
      <c r="D123" s="27"/>
      <c r="E123" s="27"/>
      <c r="F123" s="27"/>
      <c r="G123" s="27"/>
      <c r="H123" s="27"/>
    </row>
    <row r="124" spans="2:8" ht="15.75" customHeight="1">
      <c r="B124" s="28" t="s">
        <v>143</v>
      </c>
      <c r="C124" s="27"/>
      <c r="D124" s="27"/>
      <c r="E124" s="27"/>
      <c r="F124" s="27"/>
      <c r="G124" s="27"/>
      <c r="H124" s="27"/>
    </row>
    <row r="125" spans="2:6" ht="15.75" customHeight="1">
      <c r="B125" s="29" t="s">
        <v>144</v>
      </c>
      <c r="F125" s="29"/>
    </row>
    <row r="126" ht="15.75" customHeight="1">
      <c r="B126" s="1" t="s">
        <v>145</v>
      </c>
    </row>
    <row r="127" ht="15.75" customHeight="1">
      <c r="B127" s="29" t="s">
        <v>146</v>
      </c>
    </row>
  </sheetData>
  <mergeCells count="7">
    <mergeCell ref="B123:H123"/>
    <mergeCell ref="B124:H124"/>
    <mergeCell ref="B94:H94"/>
    <mergeCell ref="A9:J9"/>
    <mergeCell ref="B58:H58"/>
    <mergeCell ref="B75:H75"/>
    <mergeCell ref="B69:H69"/>
  </mergeCells>
  <printOptions/>
  <pageMargins left="0.57" right="0.75" top="0.75" bottom="2.23" header="0.5" footer="0.5"/>
  <pageSetup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"/>
  <sheetViews>
    <sheetView workbookViewId="0" topLeftCell="A118">
      <selection activeCell="C133" sqref="C133"/>
    </sheetView>
  </sheetViews>
  <sheetFormatPr defaultColWidth="9.140625" defaultRowHeight="15.75" customHeight="1"/>
  <cols>
    <col min="1" max="1" width="5.7109375" style="1" customWidth="1"/>
    <col min="2" max="2" width="30.28125" style="1" customWidth="1"/>
    <col min="3" max="3" width="4.8515625" style="1" customWidth="1"/>
    <col min="4" max="4" width="7.140625" style="1" customWidth="1"/>
    <col min="5" max="5" width="8.00390625" style="1" customWidth="1"/>
    <col min="6" max="6" width="6.28125" style="1" customWidth="1"/>
    <col min="7" max="7" width="8.00390625" style="1" customWidth="1"/>
    <col min="8" max="8" width="7.7109375" style="1" customWidth="1"/>
    <col min="9" max="9" width="5.28125" style="1" customWidth="1"/>
    <col min="10" max="10" width="10.00390625" style="1" customWidth="1"/>
    <col min="11" max="11" width="8.8515625" style="1" customWidth="1"/>
    <col min="12" max="12" width="8.7109375" style="1" customWidth="1"/>
    <col min="13" max="16384" width="8.8515625" style="1" customWidth="1"/>
  </cols>
  <sheetData>
    <row r="1" spans="3:7" ht="15.75" customHeight="1">
      <c r="C1" s="2" t="s">
        <v>0</v>
      </c>
      <c r="G1" s="3"/>
    </row>
    <row r="2" spans="3:7" ht="15.75" customHeight="1">
      <c r="C2" s="2"/>
      <c r="G2" s="3"/>
    </row>
    <row r="3" spans="1:7" ht="15.75" customHeight="1">
      <c r="A3" s="1" t="s">
        <v>105</v>
      </c>
      <c r="G3" s="3"/>
    </row>
    <row r="4" spans="2:7" ht="15.75" customHeight="1">
      <c r="B4" s="1" t="s">
        <v>104</v>
      </c>
      <c r="G4" s="3"/>
    </row>
    <row r="5" ht="15.75" customHeight="1">
      <c r="G5" s="3"/>
    </row>
    <row r="6" spans="1:8" ht="15.75" customHeight="1">
      <c r="A6" s="12"/>
      <c r="G6" s="3"/>
      <c r="H6" s="1" t="s">
        <v>138</v>
      </c>
    </row>
    <row r="7" spans="2:7" ht="15.75" customHeight="1">
      <c r="B7" s="9"/>
      <c r="C7" s="9"/>
      <c r="D7" s="9"/>
      <c r="G7" s="3"/>
    </row>
    <row r="8" spans="1:10" ht="15.75" customHeight="1">
      <c r="A8" s="22" t="s">
        <v>56</v>
      </c>
      <c r="B8" s="23"/>
      <c r="C8" s="23"/>
      <c r="D8" s="23"/>
      <c r="E8" s="23"/>
      <c r="F8" s="23"/>
      <c r="G8" s="23"/>
      <c r="H8" s="23"/>
      <c r="I8" s="23"/>
      <c r="J8" s="23"/>
    </row>
    <row r="9" spans="1:7" ht="15.75" customHeight="1">
      <c r="A9" s="4" t="s">
        <v>35</v>
      </c>
      <c r="G9" s="3"/>
    </row>
    <row r="10" spans="1:10" ht="15.75" customHeight="1">
      <c r="A10" s="16" t="s">
        <v>1</v>
      </c>
      <c r="B10" s="16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18" t="s">
        <v>86</v>
      </c>
      <c r="H10" s="16" t="s">
        <v>85</v>
      </c>
      <c r="I10" s="16" t="s">
        <v>7</v>
      </c>
      <c r="J10" s="16" t="s">
        <v>84</v>
      </c>
    </row>
    <row r="11" spans="1:7" ht="15.75" customHeight="1">
      <c r="A11" s="4" t="s">
        <v>35</v>
      </c>
      <c r="G11" s="3"/>
    </row>
    <row r="12" spans="1:7" ht="15.75" customHeight="1">
      <c r="A12" s="4">
        <v>1</v>
      </c>
      <c r="B12" s="1" t="s">
        <v>18</v>
      </c>
      <c r="G12" s="3"/>
    </row>
    <row r="13" spans="1:7" ht="15.75" customHeight="1">
      <c r="A13" s="4"/>
      <c r="B13" s="1" t="s">
        <v>57</v>
      </c>
      <c r="G13" s="3"/>
    </row>
    <row r="14" spans="1:11" ht="15.75" customHeight="1">
      <c r="A14" s="4"/>
      <c r="B14" s="1" t="s">
        <v>17</v>
      </c>
      <c r="G14" s="3"/>
      <c r="K14" s="11"/>
    </row>
    <row r="15" spans="1:11" ht="15.75" customHeight="1">
      <c r="A15" s="4"/>
      <c r="B15" s="1" t="s">
        <v>106</v>
      </c>
      <c r="C15" s="1">
        <v>1</v>
      </c>
      <c r="D15" s="3">
        <v>34.72</v>
      </c>
      <c r="E15" s="3">
        <v>1</v>
      </c>
      <c r="F15" s="3">
        <v>1.36</v>
      </c>
      <c r="G15" s="3">
        <f>+C15*D15*E15*F15</f>
        <v>47.2192</v>
      </c>
      <c r="H15" s="1">
        <v>44.79</v>
      </c>
      <c r="I15" s="12" t="s">
        <v>58</v>
      </c>
      <c r="J15" s="5">
        <f>+G15*H15</f>
        <v>2114.947968</v>
      </c>
      <c r="K15" s="11"/>
    </row>
    <row r="16" spans="1:11" ht="15.75" customHeight="1">
      <c r="A16" s="4"/>
      <c r="D16" s="3"/>
      <c r="E16" s="3"/>
      <c r="F16" s="3"/>
      <c r="G16" s="3"/>
      <c r="I16" s="10"/>
      <c r="J16" s="5"/>
      <c r="K16" s="11"/>
    </row>
    <row r="17" spans="1:11" ht="15.75" customHeight="1">
      <c r="A17" s="4">
        <v>2</v>
      </c>
      <c r="B17" s="1" t="s">
        <v>19</v>
      </c>
      <c r="G17" s="8"/>
      <c r="J17" s="5"/>
      <c r="K17" s="11"/>
    </row>
    <row r="18" spans="1:11" ht="15.75" customHeight="1">
      <c r="A18" s="4"/>
      <c r="B18" s="1" t="s">
        <v>20</v>
      </c>
      <c r="G18" s="8"/>
      <c r="J18" s="5"/>
      <c r="K18" s="11"/>
    </row>
    <row r="19" spans="1:11" ht="15.75" customHeight="1">
      <c r="A19" s="4"/>
      <c r="B19" s="1" t="s">
        <v>106</v>
      </c>
      <c r="C19" s="1">
        <v>1</v>
      </c>
      <c r="D19" s="3">
        <v>34.72</v>
      </c>
      <c r="E19" s="3">
        <v>1</v>
      </c>
      <c r="F19" s="3">
        <v>0.23</v>
      </c>
      <c r="G19" s="3">
        <f>+C19*D19*E19*F19</f>
        <v>7.9856</v>
      </c>
      <c r="I19" s="12"/>
      <c r="J19" s="5"/>
      <c r="K19" s="11"/>
    </row>
    <row r="20" spans="1:11" ht="15.75" customHeight="1">
      <c r="A20" s="4"/>
      <c r="B20" s="1" t="s">
        <v>59</v>
      </c>
      <c r="C20" s="1">
        <v>1</v>
      </c>
      <c r="D20" s="3">
        <v>10.49</v>
      </c>
      <c r="E20" s="3">
        <v>6.84</v>
      </c>
      <c r="F20" s="3">
        <v>0.11</v>
      </c>
      <c r="G20" s="3">
        <f>+C20*D20*E20*F20</f>
        <v>7.892676</v>
      </c>
      <c r="I20" s="12"/>
      <c r="J20" s="5"/>
      <c r="K20" s="11"/>
    </row>
    <row r="21" spans="1:11" ht="15.75" customHeight="1">
      <c r="A21" s="4"/>
      <c r="D21" s="3"/>
      <c r="E21" s="3"/>
      <c r="F21" s="3"/>
      <c r="G21" s="6" t="s">
        <v>8</v>
      </c>
      <c r="I21" s="12"/>
      <c r="J21" s="5"/>
      <c r="K21" s="11"/>
    </row>
    <row r="22" spans="1:11" ht="15.75" customHeight="1">
      <c r="A22" s="4"/>
      <c r="D22" s="3"/>
      <c r="E22" s="3"/>
      <c r="F22" s="3"/>
      <c r="G22" s="3">
        <f>SUM(G19:G21)</f>
        <v>15.878276</v>
      </c>
      <c r="H22" s="1">
        <v>1265</v>
      </c>
      <c r="I22" s="12" t="s">
        <v>58</v>
      </c>
      <c r="J22" s="5">
        <f>+G22*H22</f>
        <v>20086.01914</v>
      </c>
      <c r="K22" s="11"/>
    </row>
    <row r="23" spans="1:11" ht="15.75" customHeight="1">
      <c r="A23" s="4"/>
      <c r="D23" s="3"/>
      <c r="E23" s="3"/>
      <c r="F23" s="3"/>
      <c r="G23" s="3"/>
      <c r="I23" s="10"/>
      <c r="J23" s="5"/>
      <c r="K23" s="11"/>
    </row>
    <row r="24" spans="1:11" ht="15.75" customHeight="1">
      <c r="A24" s="4">
        <v>3</v>
      </c>
      <c r="B24" s="1" t="s">
        <v>26</v>
      </c>
      <c r="D24" s="3"/>
      <c r="E24" s="3"/>
      <c r="F24" s="3"/>
      <c r="G24" s="3"/>
      <c r="I24" s="10"/>
      <c r="J24" s="5"/>
      <c r="K24" s="11"/>
    </row>
    <row r="25" spans="1:11" ht="15.75" customHeight="1">
      <c r="A25" s="4"/>
      <c r="B25" s="1" t="s">
        <v>27</v>
      </c>
      <c r="D25" s="3"/>
      <c r="E25" s="3"/>
      <c r="F25" s="3"/>
      <c r="G25" s="3"/>
      <c r="I25" s="10"/>
      <c r="J25" s="5"/>
      <c r="K25" s="11"/>
    </row>
    <row r="26" spans="1:11" ht="15.75" customHeight="1">
      <c r="A26" s="4"/>
      <c r="B26" s="1" t="s">
        <v>106</v>
      </c>
      <c r="C26" s="1">
        <v>1</v>
      </c>
      <c r="D26" s="3">
        <v>34.72</v>
      </c>
      <c r="E26" s="3">
        <v>1</v>
      </c>
      <c r="F26" s="3">
        <v>0.23</v>
      </c>
      <c r="G26" s="3">
        <f>+C26*D26*E26*F26</f>
        <v>7.9856</v>
      </c>
      <c r="I26" s="12"/>
      <c r="J26" s="5"/>
      <c r="K26" s="11"/>
    </row>
    <row r="27" spans="1:11" ht="15.75" customHeight="1">
      <c r="A27" s="4"/>
      <c r="B27" s="1" t="s">
        <v>59</v>
      </c>
      <c r="C27" s="1">
        <v>1</v>
      </c>
      <c r="D27" s="3">
        <v>10.49</v>
      </c>
      <c r="E27" s="3">
        <v>6.84</v>
      </c>
      <c r="F27" s="3">
        <v>0.5</v>
      </c>
      <c r="G27" s="3">
        <f>+C27*D27*E27*F27</f>
        <v>35.8758</v>
      </c>
      <c r="I27" s="12"/>
      <c r="J27" s="5"/>
      <c r="K27" s="11"/>
    </row>
    <row r="28" spans="1:11" ht="15.75" customHeight="1">
      <c r="A28" s="4"/>
      <c r="D28" s="3"/>
      <c r="E28" s="3"/>
      <c r="F28" s="3"/>
      <c r="G28" s="6" t="s">
        <v>8</v>
      </c>
      <c r="I28" s="12"/>
      <c r="J28" s="5"/>
      <c r="K28" s="11"/>
    </row>
    <row r="29" spans="1:11" ht="15.75" customHeight="1">
      <c r="A29" s="4"/>
      <c r="D29" s="3"/>
      <c r="E29" s="3"/>
      <c r="F29" s="3"/>
      <c r="G29" s="3">
        <f>SUM(G26:G28)</f>
        <v>43.861399999999996</v>
      </c>
      <c r="H29" s="1">
        <v>180</v>
      </c>
      <c r="I29" s="12" t="s">
        <v>58</v>
      </c>
      <c r="J29" s="5">
        <f>+G29*H29</f>
        <v>7895.052</v>
      </c>
      <c r="K29" s="11"/>
    </row>
    <row r="30" spans="1:11" ht="31.5" customHeight="1">
      <c r="A30" s="20">
        <v>4</v>
      </c>
      <c r="B30" s="24" t="s">
        <v>109</v>
      </c>
      <c r="C30" s="24"/>
      <c r="D30" s="24"/>
      <c r="E30" s="24"/>
      <c r="F30" s="24"/>
      <c r="G30" s="24"/>
      <c r="H30" s="19"/>
      <c r="I30" s="12"/>
      <c r="J30" s="5"/>
      <c r="K30" s="11"/>
    </row>
    <row r="31" spans="1:11" ht="15.75" customHeight="1">
      <c r="A31" s="4"/>
      <c r="B31" s="1" t="s">
        <v>106</v>
      </c>
      <c r="D31" s="3"/>
      <c r="E31" s="3"/>
      <c r="F31" s="3"/>
      <c r="G31" s="3"/>
      <c r="I31" s="12"/>
      <c r="J31" s="5"/>
      <c r="K31" s="11"/>
    </row>
    <row r="32" spans="1:11" ht="15.75" customHeight="1">
      <c r="A32" s="4"/>
      <c r="B32" s="1" t="s">
        <v>110</v>
      </c>
      <c r="D32" s="3"/>
      <c r="E32" s="3"/>
      <c r="F32" s="3"/>
      <c r="G32" s="3"/>
      <c r="I32" s="12"/>
      <c r="J32" s="5"/>
      <c r="K32" s="11"/>
    </row>
    <row r="33" spans="1:11" ht="15.75" customHeight="1">
      <c r="A33" s="4"/>
      <c r="B33" s="1" t="s">
        <v>112</v>
      </c>
      <c r="C33" s="1">
        <v>1</v>
      </c>
      <c r="D33" s="3">
        <v>34.32</v>
      </c>
      <c r="E33" s="3">
        <v>0.6</v>
      </c>
      <c r="F33" s="3">
        <v>0.45</v>
      </c>
      <c r="G33" s="3">
        <f>+C33*D33*E33*F33</f>
        <v>9.266399999999999</v>
      </c>
      <c r="I33" s="12"/>
      <c r="J33" s="5"/>
      <c r="K33" s="11"/>
    </row>
    <row r="34" spans="1:11" ht="15.75" customHeight="1">
      <c r="A34" s="4"/>
      <c r="B34" s="1" t="s">
        <v>113</v>
      </c>
      <c r="C34" s="1">
        <v>1</v>
      </c>
      <c r="D34" s="3">
        <v>6.21</v>
      </c>
      <c r="E34" s="3">
        <v>0.6</v>
      </c>
      <c r="F34" s="3">
        <v>0.45</v>
      </c>
      <c r="G34" s="3">
        <f>+C34*D34*E34*F34</f>
        <v>1.6767</v>
      </c>
      <c r="I34" s="12"/>
      <c r="J34" s="5"/>
      <c r="K34" s="11"/>
    </row>
    <row r="35" spans="1:11" ht="15.75" customHeight="1">
      <c r="A35" s="4"/>
      <c r="C35" s="1">
        <v>1</v>
      </c>
      <c r="D35" s="3">
        <v>9.75</v>
      </c>
      <c r="E35" s="3">
        <v>0.6</v>
      </c>
      <c r="F35" s="3">
        <v>0.45</v>
      </c>
      <c r="G35" s="3">
        <f>+C35*D35*E35*F35</f>
        <v>2.6325</v>
      </c>
      <c r="I35" s="12"/>
      <c r="J35" s="5"/>
      <c r="K35" s="11"/>
    </row>
    <row r="36" spans="1:11" ht="15.75" customHeight="1">
      <c r="A36" s="4"/>
      <c r="B36" s="1" t="s">
        <v>111</v>
      </c>
      <c r="D36" s="3"/>
      <c r="E36" s="3"/>
      <c r="F36" s="3"/>
      <c r="G36" s="3"/>
      <c r="I36" s="12"/>
      <c r="J36" s="5"/>
      <c r="K36" s="11"/>
    </row>
    <row r="37" spans="1:11" ht="15.75" customHeight="1">
      <c r="A37" s="4"/>
      <c r="B37" s="1" t="s">
        <v>114</v>
      </c>
      <c r="C37" s="1">
        <v>1</v>
      </c>
      <c r="D37" s="3">
        <v>34.92</v>
      </c>
      <c r="E37" s="3">
        <v>0.45</v>
      </c>
      <c r="F37" s="3">
        <v>0.45</v>
      </c>
      <c r="G37" s="3">
        <f>+C37*D37*E37*F37</f>
        <v>7.0713</v>
      </c>
      <c r="I37" s="12"/>
      <c r="J37" s="5"/>
      <c r="K37" s="11"/>
    </row>
    <row r="38" spans="1:11" ht="15.75" customHeight="1">
      <c r="A38" s="4"/>
      <c r="B38" s="1" t="s">
        <v>113</v>
      </c>
      <c r="C38" s="1">
        <v>1</v>
      </c>
      <c r="D38" s="3">
        <v>6.51</v>
      </c>
      <c r="E38" s="3">
        <v>0.45</v>
      </c>
      <c r="F38" s="3">
        <v>0.45</v>
      </c>
      <c r="G38" s="3">
        <f>+C38*D38*E38*F38</f>
        <v>1.318275</v>
      </c>
      <c r="I38" s="12"/>
      <c r="J38" s="5"/>
      <c r="K38" s="11"/>
    </row>
    <row r="39" spans="1:11" ht="15.75" customHeight="1">
      <c r="A39" s="4"/>
      <c r="C39" s="1">
        <v>1</v>
      </c>
      <c r="D39" s="3">
        <v>10.05</v>
      </c>
      <c r="E39" s="3">
        <v>0.45</v>
      </c>
      <c r="F39" s="3">
        <v>0.45</v>
      </c>
      <c r="G39" s="3">
        <f>+C39*D39*E39*F39</f>
        <v>2.0351250000000003</v>
      </c>
      <c r="I39" s="12"/>
      <c r="J39" s="5"/>
      <c r="K39" s="11"/>
    </row>
    <row r="40" spans="1:11" ht="15.75" customHeight="1">
      <c r="A40" s="4"/>
      <c r="D40" s="3"/>
      <c r="E40" s="3"/>
      <c r="F40" s="3"/>
      <c r="G40" s="6" t="s">
        <v>45</v>
      </c>
      <c r="I40" s="12"/>
      <c r="J40" s="5"/>
      <c r="K40" s="11"/>
    </row>
    <row r="41" spans="1:11" ht="15.75" customHeight="1">
      <c r="A41" s="4"/>
      <c r="D41" s="3"/>
      <c r="E41" s="3"/>
      <c r="F41" s="3"/>
      <c r="G41" s="3">
        <f>SUM(G32:G40)</f>
        <v>24.0003</v>
      </c>
      <c r="H41" s="1">
        <v>1087</v>
      </c>
      <c r="I41" s="12" t="s">
        <v>58</v>
      </c>
      <c r="J41" s="5">
        <f>+G41*H41</f>
        <v>26088.3261</v>
      </c>
      <c r="K41" s="11"/>
    </row>
    <row r="42" spans="1:11" ht="15.75" customHeight="1">
      <c r="A42" s="4">
        <v>5</v>
      </c>
      <c r="B42" s="1" t="s">
        <v>30</v>
      </c>
      <c r="D42" s="3"/>
      <c r="E42" s="3"/>
      <c r="F42" s="3"/>
      <c r="G42" s="3"/>
      <c r="I42" s="12"/>
      <c r="J42" s="5"/>
      <c r="K42" s="11"/>
    </row>
    <row r="43" spans="1:11" ht="15.75" customHeight="1">
      <c r="A43" s="4"/>
      <c r="B43" s="1" t="s">
        <v>33</v>
      </c>
      <c r="D43" s="3"/>
      <c r="E43" s="3"/>
      <c r="F43" s="3"/>
      <c r="G43" s="3"/>
      <c r="I43" s="12"/>
      <c r="J43" s="5"/>
      <c r="K43" s="11"/>
    </row>
    <row r="44" spans="1:11" ht="15.75" customHeight="1">
      <c r="A44" s="4"/>
      <c r="B44" s="1" t="s">
        <v>32</v>
      </c>
      <c r="D44" s="3"/>
      <c r="E44" s="3"/>
      <c r="F44" s="3"/>
      <c r="G44" s="3"/>
      <c r="I44" s="12"/>
      <c r="J44" s="5"/>
      <c r="K44" s="11"/>
    </row>
    <row r="45" spans="1:11" ht="15.75" customHeight="1">
      <c r="A45" s="4"/>
      <c r="B45" s="1" t="s">
        <v>31</v>
      </c>
      <c r="D45" s="3"/>
      <c r="E45" s="3"/>
      <c r="F45" s="3"/>
      <c r="G45" s="3"/>
      <c r="I45" s="12"/>
      <c r="J45" s="5"/>
      <c r="K45" s="11"/>
    </row>
    <row r="46" spans="1:11" ht="15.75" customHeight="1">
      <c r="A46" s="4"/>
      <c r="B46" s="1" t="s">
        <v>28</v>
      </c>
      <c r="D46" s="3"/>
      <c r="E46" s="3"/>
      <c r="F46" s="3"/>
      <c r="G46" s="3"/>
      <c r="I46" s="12"/>
      <c r="J46" s="5"/>
      <c r="K46" s="11"/>
    </row>
    <row r="47" spans="1:11" ht="15.75" customHeight="1">
      <c r="A47" s="4"/>
      <c r="B47" s="1" t="s">
        <v>60</v>
      </c>
      <c r="D47" s="3"/>
      <c r="E47" s="3"/>
      <c r="F47" s="3"/>
      <c r="G47" s="3"/>
      <c r="I47" s="12"/>
      <c r="J47" s="5"/>
      <c r="K47" s="11"/>
    </row>
    <row r="48" spans="1:11" ht="15.75" customHeight="1">
      <c r="A48" s="4"/>
      <c r="B48" s="1" t="s">
        <v>29</v>
      </c>
      <c r="D48" s="3"/>
      <c r="E48" s="3"/>
      <c r="F48" s="3"/>
      <c r="G48" s="3"/>
      <c r="I48" s="12"/>
      <c r="J48" s="5"/>
      <c r="K48" s="11"/>
    </row>
    <row r="49" spans="1:11" ht="15.75" customHeight="1">
      <c r="A49" s="4"/>
      <c r="B49" s="1" t="s">
        <v>63</v>
      </c>
      <c r="C49" s="1">
        <v>1</v>
      </c>
      <c r="D49" s="3">
        <v>35.8</v>
      </c>
      <c r="E49" s="3">
        <v>0.23</v>
      </c>
      <c r="F49" s="3">
        <v>0.3</v>
      </c>
      <c r="G49" s="3">
        <f aca="true" t="shared" si="0" ref="G49:G57">+C49*D49*E49*F49</f>
        <v>2.4701999999999997</v>
      </c>
      <c r="I49" s="12"/>
      <c r="J49" s="5"/>
      <c r="K49" s="11"/>
    </row>
    <row r="50" spans="1:11" ht="15.75" customHeight="1">
      <c r="A50" s="4"/>
      <c r="C50" s="1">
        <v>1</v>
      </c>
      <c r="D50" s="3">
        <v>10.49</v>
      </c>
      <c r="E50" s="3">
        <v>0.23</v>
      </c>
      <c r="F50" s="3">
        <v>0.3</v>
      </c>
      <c r="G50" s="3">
        <f t="shared" si="0"/>
        <v>0.72381</v>
      </c>
      <c r="I50" s="12"/>
      <c r="J50" s="5"/>
      <c r="K50" s="11"/>
    </row>
    <row r="51" spans="1:10" ht="15.75" customHeight="1">
      <c r="A51" s="4"/>
      <c r="C51" s="1">
        <v>1</v>
      </c>
      <c r="D51" s="3">
        <v>6.95</v>
      </c>
      <c r="E51" s="3">
        <v>0.23</v>
      </c>
      <c r="F51" s="3">
        <v>0.3</v>
      </c>
      <c r="G51" s="3">
        <f t="shared" si="0"/>
        <v>0.47955</v>
      </c>
      <c r="I51" s="12"/>
      <c r="J51" s="5"/>
    </row>
    <row r="52" spans="1:10" ht="15.75" customHeight="1">
      <c r="A52" s="4"/>
      <c r="C52" s="1">
        <v>2</v>
      </c>
      <c r="D52" s="3">
        <v>5.64</v>
      </c>
      <c r="E52" s="3">
        <v>0.11</v>
      </c>
      <c r="F52" s="3">
        <v>0.3</v>
      </c>
      <c r="G52" s="3">
        <f t="shared" si="0"/>
        <v>0.37223999999999996</v>
      </c>
      <c r="I52" s="12"/>
      <c r="J52" s="5"/>
    </row>
    <row r="53" spans="1:10" ht="15.75" customHeight="1">
      <c r="A53" s="4"/>
      <c r="C53" s="1">
        <v>8</v>
      </c>
      <c r="D53" s="3">
        <v>1.2</v>
      </c>
      <c r="E53" s="3">
        <v>0.11</v>
      </c>
      <c r="F53" s="3">
        <v>0.3</v>
      </c>
      <c r="G53" s="3">
        <f t="shared" si="0"/>
        <v>0.3168</v>
      </c>
      <c r="I53" s="12"/>
      <c r="J53" s="5"/>
    </row>
    <row r="54" spans="1:10" ht="15.75" customHeight="1">
      <c r="A54" s="4"/>
      <c r="C54" s="1">
        <v>1</v>
      </c>
      <c r="D54" s="3">
        <v>9.82</v>
      </c>
      <c r="E54" s="3">
        <v>0.11</v>
      </c>
      <c r="F54" s="3">
        <v>0.3</v>
      </c>
      <c r="G54" s="3">
        <f t="shared" si="0"/>
        <v>0.32406</v>
      </c>
      <c r="I54" s="12"/>
      <c r="J54" s="5"/>
    </row>
    <row r="55" spans="1:10" ht="15.75" customHeight="1">
      <c r="A55" s="4"/>
      <c r="B55" s="1" t="s">
        <v>65</v>
      </c>
      <c r="C55" s="1">
        <v>1</v>
      </c>
      <c r="D55" s="3">
        <v>35.8</v>
      </c>
      <c r="E55" s="3">
        <v>0.23</v>
      </c>
      <c r="F55" s="3">
        <v>0.3</v>
      </c>
      <c r="G55" s="3">
        <f t="shared" si="0"/>
        <v>2.4701999999999997</v>
      </c>
      <c r="I55" s="12"/>
      <c r="J55" s="5"/>
    </row>
    <row r="56" spans="1:10" ht="15.75" customHeight="1">
      <c r="A56" s="4"/>
      <c r="C56" s="1">
        <v>1</v>
      </c>
      <c r="D56" s="3">
        <v>10.49</v>
      </c>
      <c r="E56" s="3">
        <v>0.23</v>
      </c>
      <c r="F56" s="3">
        <v>0.3</v>
      </c>
      <c r="G56" s="3">
        <f t="shared" si="0"/>
        <v>0.72381</v>
      </c>
      <c r="I56" s="12"/>
      <c r="J56" s="5"/>
    </row>
    <row r="57" spans="1:10" ht="15.75" customHeight="1">
      <c r="A57" s="4"/>
      <c r="C57" s="1">
        <v>1</v>
      </c>
      <c r="D57" s="3">
        <v>6.95</v>
      </c>
      <c r="E57" s="3">
        <v>0.23</v>
      </c>
      <c r="F57" s="3">
        <v>0.3</v>
      </c>
      <c r="G57" s="3">
        <f t="shared" si="0"/>
        <v>0.47955</v>
      </c>
      <c r="I57" s="12"/>
      <c r="J57" s="5"/>
    </row>
    <row r="58" spans="1:10" ht="15.75" customHeight="1">
      <c r="A58" s="4"/>
      <c r="D58" s="3"/>
      <c r="E58" s="3"/>
      <c r="F58" s="3"/>
      <c r="G58" s="6" t="s">
        <v>8</v>
      </c>
      <c r="I58" s="12"/>
      <c r="J58" s="5"/>
    </row>
    <row r="59" spans="1:10" ht="15.75" customHeight="1">
      <c r="A59" s="4"/>
      <c r="D59" s="3"/>
      <c r="E59" s="3"/>
      <c r="F59" s="3"/>
      <c r="G59" s="3">
        <f>SUM(G49:G58)</f>
        <v>8.36022</v>
      </c>
      <c r="H59" s="1">
        <v>4950</v>
      </c>
      <c r="I59" s="12" t="s">
        <v>58</v>
      </c>
      <c r="J59" s="5">
        <f>+G59*H59</f>
        <v>41383.089</v>
      </c>
    </row>
    <row r="60" spans="1:10" ht="15.75" customHeight="1">
      <c r="A60" s="4"/>
      <c r="B60" s="1" t="s">
        <v>68</v>
      </c>
      <c r="C60" s="1">
        <v>1</v>
      </c>
      <c r="D60" s="3">
        <v>10.95</v>
      </c>
      <c r="E60" s="3">
        <v>7.41</v>
      </c>
      <c r="F60" s="3">
        <v>0.15</v>
      </c>
      <c r="G60" s="3">
        <f>+C60*D60*E60*F60</f>
        <v>12.170924999999999</v>
      </c>
      <c r="I60" s="12"/>
      <c r="J60" s="5"/>
    </row>
    <row r="61" spans="1:10" ht="15.75" customHeight="1">
      <c r="A61" s="4"/>
      <c r="D61" s="3"/>
      <c r="E61" s="3"/>
      <c r="F61" s="3"/>
      <c r="G61" s="6" t="s">
        <v>10</v>
      </c>
      <c r="I61" s="12"/>
      <c r="J61" s="5"/>
    </row>
    <row r="62" spans="1:10" ht="15.75" customHeight="1">
      <c r="A62" s="4"/>
      <c r="D62" s="3"/>
      <c r="E62" s="3"/>
      <c r="F62" s="3"/>
      <c r="G62" s="3">
        <f>SUM(G60:G61)</f>
        <v>12.170924999999999</v>
      </c>
      <c r="H62" s="1">
        <v>4950</v>
      </c>
      <c r="I62" s="12" t="s">
        <v>58</v>
      </c>
      <c r="J62" s="5">
        <f>+G62*H62</f>
        <v>60246.07874999999</v>
      </c>
    </row>
    <row r="63" spans="1:10" ht="15.75" customHeight="1">
      <c r="A63" s="4">
        <v>6</v>
      </c>
      <c r="B63" s="1" t="s">
        <v>34</v>
      </c>
      <c r="D63" s="3"/>
      <c r="E63" s="3"/>
      <c r="F63" s="3"/>
      <c r="G63" s="3"/>
      <c r="I63" s="12"/>
      <c r="J63" s="5"/>
    </row>
    <row r="64" spans="1:10" ht="15.75" customHeight="1">
      <c r="A64" s="4"/>
      <c r="B64" s="1" t="s">
        <v>21</v>
      </c>
      <c r="D64" s="3"/>
      <c r="E64" s="3"/>
      <c r="F64" s="3"/>
      <c r="G64" s="3"/>
      <c r="I64" s="12"/>
      <c r="J64" s="5"/>
    </row>
    <row r="65" spans="1:10" ht="15.75" customHeight="1">
      <c r="A65" s="4"/>
      <c r="B65" s="1" t="s">
        <v>22</v>
      </c>
      <c r="D65" s="3"/>
      <c r="E65" s="3"/>
      <c r="F65" s="3"/>
      <c r="G65" s="3"/>
      <c r="I65" s="12"/>
      <c r="J65" s="5"/>
    </row>
    <row r="66" spans="1:10" ht="15.75" customHeight="1">
      <c r="A66" s="4"/>
      <c r="B66" s="1" t="s">
        <v>70</v>
      </c>
      <c r="C66" s="1">
        <v>1</v>
      </c>
      <c r="D66" s="3">
        <v>33.18</v>
      </c>
      <c r="E66" s="3">
        <v>0.23</v>
      </c>
      <c r="F66" s="3">
        <v>3.05</v>
      </c>
      <c r="G66" s="3">
        <f>+C66*D66*E66*F66</f>
        <v>23.275769999999998</v>
      </c>
      <c r="I66" s="12"/>
      <c r="J66" s="5"/>
    </row>
    <row r="67" spans="1:10" ht="15.75" customHeight="1">
      <c r="A67" s="4"/>
      <c r="B67" s="1" t="s">
        <v>25</v>
      </c>
      <c r="C67" s="1">
        <v>1</v>
      </c>
      <c r="D67" s="3">
        <v>10.49</v>
      </c>
      <c r="E67" s="3">
        <v>0.11</v>
      </c>
      <c r="F67" s="3">
        <v>2.4</v>
      </c>
      <c r="G67" s="3">
        <f>+C67*D67*E67*F67</f>
        <v>2.76936</v>
      </c>
      <c r="I67" s="12"/>
      <c r="J67" s="5"/>
    </row>
    <row r="68" spans="1:10" ht="15.75" customHeight="1">
      <c r="A68" s="4"/>
      <c r="C68" s="1">
        <v>2</v>
      </c>
      <c r="D68" s="3">
        <v>5.64</v>
      </c>
      <c r="E68" s="3">
        <v>0.11</v>
      </c>
      <c r="F68" s="3">
        <v>2.4</v>
      </c>
      <c r="G68" s="3">
        <f>+C68*D68*E68*F68</f>
        <v>2.9779199999999997</v>
      </c>
      <c r="I68" s="12"/>
      <c r="J68" s="5"/>
    </row>
    <row r="69" spans="1:10" ht="15.75" customHeight="1">
      <c r="A69" s="4"/>
      <c r="C69" s="1">
        <v>8</v>
      </c>
      <c r="D69" s="3">
        <v>1.2</v>
      </c>
      <c r="E69" s="3">
        <v>0.11</v>
      </c>
      <c r="F69" s="3">
        <v>2.4</v>
      </c>
      <c r="G69" s="3">
        <f>+C69*D69*E69*F69</f>
        <v>2.5344</v>
      </c>
      <c r="I69" s="12"/>
      <c r="J69" s="5"/>
    </row>
    <row r="70" spans="1:10" ht="15.75" customHeight="1">
      <c r="A70" s="4"/>
      <c r="C70" s="1">
        <v>1</v>
      </c>
      <c r="D70" s="3">
        <v>9.82</v>
      </c>
      <c r="E70" s="3">
        <v>0.11</v>
      </c>
      <c r="F70" s="3">
        <v>2.4</v>
      </c>
      <c r="G70" s="3">
        <f>+C70*D70*E70*F70</f>
        <v>2.59248</v>
      </c>
      <c r="I70" s="12"/>
      <c r="J70" s="5"/>
    </row>
    <row r="71" spans="1:10" ht="15.75" customHeight="1">
      <c r="A71" s="4"/>
      <c r="B71" s="13" t="s">
        <v>23</v>
      </c>
      <c r="D71" s="3"/>
      <c r="E71" s="3"/>
      <c r="F71" s="3"/>
      <c r="G71" s="3"/>
      <c r="I71" s="12"/>
      <c r="J71" s="5"/>
    </row>
    <row r="72" spans="1:10" ht="15.75" customHeight="1">
      <c r="A72" s="4"/>
      <c r="B72" s="1" t="s">
        <v>115</v>
      </c>
      <c r="C72" s="1">
        <v>2</v>
      </c>
      <c r="D72" s="3">
        <v>1.05</v>
      </c>
      <c r="E72" s="3">
        <v>0.23</v>
      </c>
      <c r="F72" s="3">
        <v>2</v>
      </c>
      <c r="G72" s="3">
        <f>-C72*D72*E72*F72</f>
        <v>-0.9660000000000001</v>
      </c>
      <c r="I72" s="12"/>
      <c r="J72" s="5"/>
    </row>
    <row r="73" spans="1:10" ht="15.75" customHeight="1">
      <c r="A73" s="4"/>
      <c r="B73" s="1" t="s">
        <v>116</v>
      </c>
      <c r="C73" s="1">
        <v>14</v>
      </c>
      <c r="D73" s="3">
        <v>0.75</v>
      </c>
      <c r="E73" s="3">
        <v>0.11</v>
      </c>
      <c r="F73" s="3">
        <v>2</v>
      </c>
      <c r="G73" s="3">
        <f>-C73*D73*E73*F73</f>
        <v>-2.31</v>
      </c>
      <c r="I73" s="12"/>
      <c r="J73" s="5"/>
    </row>
    <row r="74" spans="1:10" ht="15.75" customHeight="1">
      <c r="A74" s="4"/>
      <c r="B74" s="1" t="s">
        <v>117</v>
      </c>
      <c r="C74" s="1">
        <v>10</v>
      </c>
      <c r="D74" s="3">
        <v>1</v>
      </c>
      <c r="E74" s="3">
        <v>0.23</v>
      </c>
      <c r="F74" s="3">
        <v>0.45</v>
      </c>
      <c r="G74" s="3">
        <f>-C74*D74*E74*F74</f>
        <v>-1.0350000000000001</v>
      </c>
      <c r="I74" s="12"/>
      <c r="J74" s="5"/>
    </row>
    <row r="75" spans="1:10" ht="15.75" customHeight="1">
      <c r="A75" s="4"/>
      <c r="D75" s="3"/>
      <c r="E75" s="3"/>
      <c r="F75" s="3"/>
      <c r="G75" s="6" t="s">
        <v>10</v>
      </c>
      <c r="I75" s="12"/>
      <c r="J75" s="5"/>
    </row>
    <row r="76" spans="1:10" ht="15.75" customHeight="1">
      <c r="A76" s="4"/>
      <c r="D76" s="3"/>
      <c r="E76" s="3"/>
      <c r="F76" s="3"/>
      <c r="G76" s="3">
        <f>SUM(G66:G75)</f>
        <v>29.838929999999998</v>
      </c>
      <c r="H76" s="1">
        <v>1449</v>
      </c>
      <c r="I76" s="12" t="s">
        <v>58</v>
      </c>
      <c r="J76" s="5">
        <f>+G76*H76</f>
        <v>43236.60956999999</v>
      </c>
    </row>
    <row r="77" spans="1:10" ht="15.75" customHeight="1">
      <c r="A77" s="1">
        <v>7</v>
      </c>
      <c r="B77" s="1" t="s">
        <v>71</v>
      </c>
      <c r="G77" s="3"/>
      <c r="J77" s="5"/>
    </row>
    <row r="78" spans="2:10" ht="15.75" customHeight="1">
      <c r="B78" s="1" t="s">
        <v>72</v>
      </c>
      <c r="G78" s="3"/>
      <c r="J78" s="5"/>
    </row>
    <row r="79" spans="2:10" ht="15.75" customHeight="1">
      <c r="B79" s="1" t="s">
        <v>73</v>
      </c>
      <c r="G79" s="3"/>
      <c r="J79" s="5"/>
    </row>
    <row r="80" spans="2:10" ht="15.75" customHeight="1">
      <c r="B80" s="1" t="s">
        <v>115</v>
      </c>
      <c r="C80" s="1">
        <v>2</v>
      </c>
      <c r="D80" s="3">
        <v>1.05</v>
      </c>
      <c r="E80" s="3"/>
      <c r="F80" s="3">
        <v>2</v>
      </c>
      <c r="G80" s="3">
        <f>+C80*D80*F80</f>
        <v>4.2</v>
      </c>
      <c r="J80" s="5"/>
    </row>
    <row r="81" spans="2:10" ht="15.75" customHeight="1">
      <c r="B81" s="1" t="s">
        <v>116</v>
      </c>
      <c r="C81" s="1">
        <v>14</v>
      </c>
      <c r="D81" s="3">
        <v>0.75</v>
      </c>
      <c r="E81" s="3"/>
      <c r="F81" s="3">
        <v>2</v>
      </c>
      <c r="G81" s="3">
        <f>+C81*D81*F81</f>
        <v>21</v>
      </c>
      <c r="J81" s="5"/>
    </row>
    <row r="82" spans="2:10" ht="15.75" customHeight="1">
      <c r="B82" s="1" t="s">
        <v>117</v>
      </c>
      <c r="C82" s="1">
        <v>10</v>
      </c>
      <c r="D82" s="3">
        <v>1</v>
      </c>
      <c r="E82" s="3"/>
      <c r="F82" s="3">
        <v>0.45</v>
      </c>
      <c r="G82" s="3">
        <f>+C82*D82*F82</f>
        <v>4.5</v>
      </c>
      <c r="J82" s="5"/>
    </row>
    <row r="83" spans="7:10" ht="15.75" customHeight="1">
      <c r="G83" s="6" t="s">
        <v>43</v>
      </c>
      <c r="J83" s="5"/>
    </row>
    <row r="84" spans="7:10" ht="15.75" customHeight="1">
      <c r="G84" s="3">
        <f>SUM(G80:G83)</f>
        <v>29.7</v>
      </c>
      <c r="H84" s="1">
        <v>2150</v>
      </c>
      <c r="I84" s="1" t="s">
        <v>44</v>
      </c>
      <c r="J84" s="5">
        <f>+G84*H84</f>
        <v>63855</v>
      </c>
    </row>
    <row r="85" spans="1:10" ht="15.75" customHeight="1">
      <c r="A85" s="15">
        <v>8</v>
      </c>
      <c r="B85" s="24" t="s">
        <v>74</v>
      </c>
      <c r="C85" s="24"/>
      <c r="D85" s="24"/>
      <c r="E85" s="24"/>
      <c r="F85" s="24"/>
      <c r="G85" s="24"/>
      <c r="H85" s="24"/>
      <c r="J85" s="5"/>
    </row>
    <row r="86" spans="2:10" ht="15.75" customHeight="1">
      <c r="B86" s="1" t="s">
        <v>118</v>
      </c>
      <c r="C86" s="1">
        <v>1</v>
      </c>
      <c r="D86" s="3">
        <v>5.13</v>
      </c>
      <c r="E86" s="3">
        <v>5.64</v>
      </c>
      <c r="F86" s="3"/>
      <c r="G86" s="3">
        <f>+C86*D86*E86</f>
        <v>28.9332</v>
      </c>
      <c r="J86" s="5"/>
    </row>
    <row r="87" spans="2:10" ht="15.75" customHeight="1">
      <c r="B87" s="1" t="s">
        <v>119</v>
      </c>
      <c r="C87" s="1">
        <v>1</v>
      </c>
      <c r="D87" s="3">
        <v>5.13</v>
      </c>
      <c r="E87" s="3">
        <v>5.64</v>
      </c>
      <c r="F87" s="3"/>
      <c r="G87" s="3">
        <f>+C87*D87*E87</f>
        <v>28.9332</v>
      </c>
      <c r="J87" s="5"/>
    </row>
    <row r="88" spans="2:10" ht="15.75" customHeight="1">
      <c r="B88" s="1" t="s">
        <v>120</v>
      </c>
      <c r="C88" s="1">
        <v>2</v>
      </c>
      <c r="D88" s="3">
        <v>5.36</v>
      </c>
      <c r="E88" s="3">
        <v>1.2</v>
      </c>
      <c r="F88" s="3"/>
      <c r="G88" s="3">
        <f>+C88*D88*E88</f>
        <v>12.864</v>
      </c>
      <c r="J88" s="5"/>
    </row>
    <row r="89" spans="7:10" ht="15.75" customHeight="1">
      <c r="G89" s="6" t="s">
        <v>45</v>
      </c>
      <c r="J89" s="5"/>
    </row>
    <row r="90" spans="7:10" ht="15.75" customHeight="1">
      <c r="G90" s="3">
        <f>SUM(G86:G89)</f>
        <v>70.7304</v>
      </c>
      <c r="H90" s="1">
        <v>152</v>
      </c>
      <c r="I90" s="1" t="s">
        <v>44</v>
      </c>
      <c r="J90" s="5">
        <f>+G90*H90</f>
        <v>10751.0208</v>
      </c>
    </row>
    <row r="91" spans="1:10" ht="15.75" customHeight="1">
      <c r="A91" s="15">
        <v>9</v>
      </c>
      <c r="B91" s="24" t="s">
        <v>98</v>
      </c>
      <c r="C91" s="24"/>
      <c r="D91" s="24"/>
      <c r="E91" s="24"/>
      <c r="F91" s="24"/>
      <c r="G91" s="24"/>
      <c r="H91" s="24"/>
      <c r="J91" s="5"/>
    </row>
    <row r="92" spans="2:10" ht="15.75" customHeight="1">
      <c r="B92" s="1" t="s">
        <v>121</v>
      </c>
      <c r="G92" s="3">
        <f>+G90</f>
        <v>70.7304</v>
      </c>
      <c r="J92" s="5"/>
    </row>
    <row r="93" spans="4:10" ht="15.75" customHeight="1">
      <c r="D93" s="3"/>
      <c r="G93" s="6" t="s">
        <v>43</v>
      </c>
      <c r="J93" s="5"/>
    </row>
    <row r="94" spans="7:10" ht="15.75" customHeight="1">
      <c r="G94" s="3">
        <f>SUM(G92:G92)</f>
        <v>70.7304</v>
      </c>
      <c r="H94" s="1">
        <v>95</v>
      </c>
      <c r="I94" s="1" t="s">
        <v>44</v>
      </c>
      <c r="J94" s="5">
        <f>+G94*H94</f>
        <v>6719.388</v>
      </c>
    </row>
    <row r="95" spans="1:8" ht="15.75" customHeight="1">
      <c r="A95" s="15">
        <v>10</v>
      </c>
      <c r="B95" s="24" t="s">
        <v>99</v>
      </c>
      <c r="C95" s="24"/>
      <c r="D95" s="24"/>
      <c r="E95" s="24"/>
      <c r="F95" s="24"/>
      <c r="G95" s="24"/>
      <c r="H95" s="24"/>
    </row>
    <row r="96" spans="2:10" ht="15.75" customHeight="1">
      <c r="B96" s="1" t="s">
        <v>47</v>
      </c>
      <c r="C96" s="1">
        <v>1</v>
      </c>
      <c r="D96" s="3">
        <v>36.72</v>
      </c>
      <c r="E96" s="3"/>
      <c r="F96" s="3">
        <v>3.65</v>
      </c>
      <c r="G96" s="8">
        <f>+C96*D96*F96</f>
        <v>134.028</v>
      </c>
      <c r="J96" s="5"/>
    </row>
    <row r="97" spans="2:10" ht="15.75" customHeight="1">
      <c r="B97" s="1" t="s">
        <v>122</v>
      </c>
      <c r="C97" s="1">
        <v>1</v>
      </c>
      <c r="D97" s="3">
        <v>21.54</v>
      </c>
      <c r="E97" s="3"/>
      <c r="F97" s="3">
        <v>3.05</v>
      </c>
      <c r="G97" s="3">
        <f>+C97*D97*F97</f>
        <v>65.69699999999999</v>
      </c>
      <c r="J97" s="5"/>
    </row>
    <row r="98" spans="2:10" ht="15.75" customHeight="1">
      <c r="B98" s="1" t="s">
        <v>119</v>
      </c>
      <c r="C98" s="1">
        <v>1</v>
      </c>
      <c r="D98" s="3">
        <v>21.54</v>
      </c>
      <c r="E98" s="3"/>
      <c r="F98" s="3">
        <v>3.05</v>
      </c>
      <c r="G98" s="3">
        <f>+C98*D98*F98</f>
        <v>65.69699999999999</v>
      </c>
      <c r="J98" s="5"/>
    </row>
    <row r="99" spans="2:10" ht="15.75" customHeight="1">
      <c r="B99" s="1" t="s">
        <v>123</v>
      </c>
      <c r="C99" s="1">
        <v>8</v>
      </c>
      <c r="D99" s="3">
        <v>4.4</v>
      </c>
      <c r="E99" s="3"/>
      <c r="F99" s="3">
        <v>3.05</v>
      </c>
      <c r="G99" s="3">
        <f>+C99*D99*F99</f>
        <v>107.36</v>
      </c>
      <c r="J99" s="5"/>
    </row>
    <row r="100" spans="2:10" ht="15.75" customHeight="1">
      <c r="B100" s="1" t="s">
        <v>124</v>
      </c>
      <c r="C100" s="1">
        <v>6</v>
      </c>
      <c r="D100" s="3">
        <v>4.8</v>
      </c>
      <c r="E100" s="3"/>
      <c r="F100" s="3">
        <v>3.05</v>
      </c>
      <c r="G100" s="3">
        <f>+C100*D100*F100</f>
        <v>87.83999999999999</v>
      </c>
      <c r="J100" s="5"/>
    </row>
    <row r="101" spans="2:10" ht="15.75" customHeight="1">
      <c r="B101" s="1" t="s">
        <v>48</v>
      </c>
      <c r="G101" s="8"/>
      <c r="J101" s="5"/>
    </row>
    <row r="102" spans="2:10" ht="15.75" customHeight="1">
      <c r="B102" s="1" t="s">
        <v>125</v>
      </c>
      <c r="G102" s="3">
        <f>-G84</f>
        <v>-29.7</v>
      </c>
      <c r="J102" s="5"/>
    </row>
    <row r="103" spans="7:10" ht="15.75" customHeight="1">
      <c r="G103" s="6" t="s">
        <v>8</v>
      </c>
      <c r="J103" s="5"/>
    </row>
    <row r="104" spans="7:10" ht="15.75" customHeight="1">
      <c r="G104" s="8">
        <f>SUM(G96:G103)</f>
        <v>430.92199999999997</v>
      </c>
      <c r="H104" s="1">
        <v>85</v>
      </c>
      <c r="I104" s="1" t="s">
        <v>44</v>
      </c>
      <c r="J104" s="5">
        <f>+G104*H104</f>
        <v>36628.369999999995</v>
      </c>
    </row>
    <row r="105" spans="1:10" ht="15.75" customHeight="1">
      <c r="A105" s="15">
        <v>11</v>
      </c>
      <c r="B105" s="21" t="s">
        <v>100</v>
      </c>
      <c r="C105" s="21"/>
      <c r="D105" s="21"/>
      <c r="E105" s="21"/>
      <c r="F105" s="21"/>
      <c r="G105" s="21"/>
      <c r="H105" s="21"/>
      <c r="J105" s="5"/>
    </row>
    <row r="106" spans="2:10" ht="15.75" customHeight="1">
      <c r="B106" s="1" t="s">
        <v>101</v>
      </c>
      <c r="G106" s="3"/>
      <c r="J106" s="5"/>
    </row>
    <row r="107" spans="2:10" ht="15.75" customHeight="1">
      <c r="B107" s="1" t="s">
        <v>126</v>
      </c>
      <c r="G107" s="8">
        <f>+G94+G104</f>
        <v>501.65239999999994</v>
      </c>
      <c r="H107" s="1">
        <v>35</v>
      </c>
      <c r="I107" s="1" t="s">
        <v>44</v>
      </c>
      <c r="J107" s="5">
        <f>+G107*H107</f>
        <v>17557.834</v>
      </c>
    </row>
    <row r="108" spans="1:10" ht="15.75" customHeight="1">
      <c r="A108" s="1">
        <v>12</v>
      </c>
      <c r="B108" s="1" t="s">
        <v>11</v>
      </c>
      <c r="D108" s="3"/>
      <c r="E108" s="3"/>
      <c r="F108" s="3"/>
      <c r="G108" s="3"/>
      <c r="J108" s="5"/>
    </row>
    <row r="109" spans="2:10" ht="15.75" customHeight="1">
      <c r="B109" s="1" t="s">
        <v>12</v>
      </c>
      <c r="D109" s="3"/>
      <c r="E109" s="3"/>
      <c r="F109" s="3"/>
      <c r="G109" s="3"/>
      <c r="J109" s="5"/>
    </row>
    <row r="110" spans="2:10" ht="15.75" customHeight="1">
      <c r="B110" s="1" t="s">
        <v>13</v>
      </c>
      <c r="D110" s="3"/>
      <c r="E110" s="3"/>
      <c r="F110" s="3"/>
      <c r="G110" s="3"/>
      <c r="J110" s="5"/>
    </row>
    <row r="111" spans="2:10" ht="15.75" customHeight="1">
      <c r="B111" s="1" t="s">
        <v>14</v>
      </c>
      <c r="D111" s="3"/>
      <c r="E111" s="3"/>
      <c r="F111" s="3"/>
      <c r="G111" s="3"/>
      <c r="J111" s="5"/>
    </row>
    <row r="112" spans="2:10" ht="15.75" customHeight="1">
      <c r="B112" s="1" t="s">
        <v>15</v>
      </c>
      <c r="D112" s="3"/>
      <c r="E112" s="3"/>
      <c r="F112" s="3"/>
      <c r="G112" s="3"/>
      <c r="J112" s="5"/>
    </row>
    <row r="113" spans="2:10" ht="15.75" customHeight="1">
      <c r="B113" s="1" t="s">
        <v>16</v>
      </c>
      <c r="D113" s="3"/>
      <c r="E113" s="3"/>
      <c r="F113" s="3"/>
      <c r="G113" s="3"/>
      <c r="J113" s="5"/>
    </row>
    <row r="114" spans="2:10" ht="15.75" customHeight="1">
      <c r="B114" s="1" t="s">
        <v>127</v>
      </c>
      <c r="G114" s="3">
        <f>G84*2.5</f>
        <v>74.25</v>
      </c>
      <c r="H114" s="1">
        <v>85</v>
      </c>
      <c r="I114" s="1" t="s">
        <v>44</v>
      </c>
      <c r="J114" s="5">
        <f>+G114*H114</f>
        <v>6311.25</v>
      </c>
    </row>
    <row r="115" spans="1:10" ht="15.75" customHeight="1">
      <c r="A115" s="1">
        <v>13</v>
      </c>
      <c r="B115" s="1" t="s">
        <v>129</v>
      </c>
      <c r="G115" s="3" t="s">
        <v>9</v>
      </c>
      <c r="J115" s="5">
        <v>13714</v>
      </c>
    </row>
    <row r="116" spans="1:10" ht="15.75" customHeight="1">
      <c r="A116" s="1">
        <v>14</v>
      </c>
      <c r="B116" s="1" t="s">
        <v>49</v>
      </c>
      <c r="G116" s="3"/>
      <c r="J116" s="5"/>
    </row>
    <row r="117" spans="2:10" ht="15.75" customHeight="1">
      <c r="B117" s="1" t="s">
        <v>130</v>
      </c>
      <c r="G117" s="3" t="s">
        <v>50</v>
      </c>
      <c r="J117" s="5">
        <v>42859</v>
      </c>
    </row>
    <row r="118" spans="1:10" ht="15.75" customHeight="1">
      <c r="A118" s="1">
        <v>15</v>
      </c>
      <c r="B118" s="1" t="s">
        <v>128</v>
      </c>
      <c r="G118" s="3" t="s">
        <v>50</v>
      </c>
      <c r="J118" s="5">
        <v>20000</v>
      </c>
    </row>
    <row r="119" spans="1:10" ht="15.75" customHeight="1">
      <c r="A119" s="1">
        <v>16</v>
      </c>
      <c r="B119" s="1" t="s">
        <v>52</v>
      </c>
      <c r="G119" s="3"/>
      <c r="J119" s="5"/>
    </row>
    <row r="120" spans="2:10" ht="15.75" customHeight="1">
      <c r="B120" s="1" t="s">
        <v>81</v>
      </c>
      <c r="G120" s="3" t="s">
        <v>50</v>
      </c>
      <c r="J120" s="5">
        <v>5554</v>
      </c>
    </row>
    <row r="121" spans="1:10" ht="15.75" customHeight="1">
      <c r="A121" s="1">
        <v>17</v>
      </c>
      <c r="B121" s="1" t="s">
        <v>134</v>
      </c>
      <c r="G121" s="3" t="s">
        <v>50</v>
      </c>
      <c r="J121" s="5">
        <v>15000</v>
      </c>
    </row>
    <row r="122" spans="7:10" ht="15.75" customHeight="1">
      <c r="G122" s="6"/>
      <c r="J122" s="7" t="s">
        <v>10</v>
      </c>
    </row>
    <row r="123" spans="7:10" ht="15.75" customHeight="1">
      <c r="G123" s="8"/>
      <c r="J123" s="5">
        <f>+SUM(J12:J121)</f>
        <v>439999.9853279999</v>
      </c>
    </row>
    <row r="124" spans="1:10" ht="15.75" customHeight="1">
      <c r="A124" s="25" t="s">
        <v>137</v>
      </c>
      <c r="B124" s="25"/>
      <c r="C124" s="25"/>
      <c r="D124" s="25"/>
      <c r="E124" s="25"/>
      <c r="F124" s="25"/>
      <c r="G124" s="25"/>
      <c r="H124" s="25"/>
      <c r="I124" s="25"/>
      <c r="J124" s="25"/>
    </row>
    <row r="128" ht="15.75" customHeight="1">
      <c r="B128" s="1" t="s">
        <v>141</v>
      </c>
    </row>
    <row r="129" spans="2:8" ht="15.75" customHeight="1">
      <c r="B129" s="26" t="s">
        <v>142</v>
      </c>
      <c r="C129" s="27"/>
      <c r="D129" s="27"/>
      <c r="E129" s="27"/>
      <c r="F129" s="27"/>
      <c r="G129" s="27"/>
      <c r="H129" s="27"/>
    </row>
    <row r="130" spans="2:8" ht="15.75" customHeight="1">
      <c r="B130" s="28" t="s">
        <v>143</v>
      </c>
      <c r="C130" s="27"/>
      <c r="D130" s="27"/>
      <c r="E130" s="27"/>
      <c r="F130" s="27"/>
      <c r="G130" s="27"/>
      <c r="H130" s="27"/>
    </row>
    <row r="131" spans="2:6" ht="15.75" customHeight="1">
      <c r="B131" s="29" t="s">
        <v>144</v>
      </c>
      <c r="F131" s="29"/>
    </row>
    <row r="132" ht="15.75" customHeight="1">
      <c r="B132" s="1" t="s">
        <v>145</v>
      </c>
    </row>
    <row r="133" ht="15.75" customHeight="1">
      <c r="B133" s="29" t="s">
        <v>146</v>
      </c>
    </row>
  </sheetData>
  <mergeCells count="9">
    <mergeCell ref="B129:H129"/>
    <mergeCell ref="B130:H130"/>
    <mergeCell ref="B105:H105"/>
    <mergeCell ref="A124:J124"/>
    <mergeCell ref="A8:J8"/>
    <mergeCell ref="B85:H85"/>
    <mergeCell ref="B91:H91"/>
    <mergeCell ref="B95:H95"/>
    <mergeCell ref="B30:G30"/>
  </mergeCells>
  <printOptions/>
  <pageMargins left="0.75" right="0.39" top="0.75" bottom="1.93" header="0.5" footer="0.5"/>
  <pageSetup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55">
      <selection activeCell="B68" sqref="B68:H68"/>
    </sheetView>
  </sheetViews>
  <sheetFormatPr defaultColWidth="9.140625" defaultRowHeight="12.75"/>
  <cols>
    <col min="1" max="1" width="5.421875" style="0" customWidth="1"/>
    <col min="2" max="2" width="30.140625" style="0" customWidth="1"/>
    <col min="3" max="3" width="4.421875" style="0" customWidth="1"/>
    <col min="4" max="4" width="7.00390625" style="0" customWidth="1"/>
    <col min="5" max="5" width="8.140625" style="0" customWidth="1"/>
    <col min="6" max="6" width="6.421875" style="0" customWidth="1"/>
    <col min="7" max="7" width="7.28125" style="0" customWidth="1"/>
    <col min="8" max="8" width="7.8515625" style="0" customWidth="1"/>
    <col min="9" max="9" width="5.7109375" style="0" customWidth="1"/>
  </cols>
  <sheetData>
    <row r="1" spans="1:10" ht="15">
      <c r="A1" s="1"/>
      <c r="B1" s="1"/>
      <c r="C1" s="2" t="s">
        <v>0</v>
      </c>
      <c r="D1" s="1"/>
      <c r="E1" s="1"/>
      <c r="F1" s="1"/>
      <c r="G1" s="3"/>
      <c r="H1" s="1"/>
      <c r="I1" s="1"/>
      <c r="J1" s="1"/>
    </row>
    <row r="2" spans="1:10" ht="15">
      <c r="A2" s="1"/>
      <c r="B2" s="1"/>
      <c r="C2" s="2"/>
      <c r="D2" s="1"/>
      <c r="E2" s="1"/>
      <c r="F2" s="1"/>
      <c r="G2" s="3"/>
      <c r="H2" s="1"/>
      <c r="I2" s="1"/>
      <c r="J2" s="1"/>
    </row>
    <row r="3" spans="1:10" ht="15">
      <c r="A3" s="1" t="s">
        <v>131</v>
      </c>
      <c r="B3" s="1"/>
      <c r="C3" s="1"/>
      <c r="D3" s="1"/>
      <c r="E3" s="1"/>
      <c r="F3" s="1"/>
      <c r="G3" s="3"/>
      <c r="H3" s="1"/>
      <c r="I3" s="1"/>
      <c r="J3" s="1"/>
    </row>
    <row r="4" spans="1:10" ht="15">
      <c r="A4" s="1"/>
      <c r="B4" s="1" t="s">
        <v>104</v>
      </c>
      <c r="C4" s="1"/>
      <c r="D4" s="1"/>
      <c r="E4" s="1"/>
      <c r="F4" s="1"/>
      <c r="G4" s="3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3"/>
      <c r="H5" s="1"/>
      <c r="I5" s="1"/>
      <c r="J5" s="1"/>
    </row>
    <row r="6" spans="1:10" ht="15">
      <c r="A6" s="12"/>
      <c r="B6" s="1"/>
      <c r="C6" s="1"/>
      <c r="D6" s="1"/>
      <c r="E6" s="1"/>
      <c r="F6" s="1"/>
      <c r="G6" s="3"/>
      <c r="H6" s="1" t="s">
        <v>140</v>
      </c>
      <c r="I6" s="1"/>
      <c r="J6" s="1"/>
    </row>
    <row r="7" spans="1:10" ht="15">
      <c r="A7" s="1"/>
      <c r="B7" s="9"/>
      <c r="C7" s="9"/>
      <c r="D7" s="9"/>
      <c r="E7" s="1"/>
      <c r="F7" s="1"/>
      <c r="G7" s="3"/>
      <c r="H7" s="1"/>
      <c r="I7" s="1"/>
      <c r="J7" s="1"/>
    </row>
    <row r="8" spans="1:10" ht="12.75">
      <c r="A8" s="22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4" t="s">
        <v>35</v>
      </c>
      <c r="B9" s="1"/>
      <c r="C9" s="1"/>
      <c r="D9" s="1"/>
      <c r="E9" s="1"/>
      <c r="F9" s="1"/>
      <c r="G9" s="3"/>
      <c r="H9" s="1"/>
      <c r="I9" s="1"/>
      <c r="J9" s="1"/>
    </row>
    <row r="10" spans="1:10" ht="15">
      <c r="A10" s="16" t="s">
        <v>1</v>
      </c>
      <c r="B10" s="16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18" t="s">
        <v>86</v>
      </c>
      <c r="H10" s="16" t="s">
        <v>85</v>
      </c>
      <c r="I10" s="16" t="s">
        <v>7</v>
      </c>
      <c r="J10" s="16" t="s">
        <v>84</v>
      </c>
    </row>
    <row r="11" spans="1:10" ht="15">
      <c r="A11" s="4" t="s">
        <v>35</v>
      </c>
      <c r="B11" s="1"/>
      <c r="C11" s="1"/>
      <c r="D11" s="1"/>
      <c r="E11" s="1"/>
      <c r="F11" s="1"/>
      <c r="G11" s="3"/>
      <c r="H11" s="1"/>
      <c r="I11" s="1"/>
      <c r="J11" s="1"/>
    </row>
    <row r="12" spans="1:10" ht="15">
      <c r="A12" s="4">
        <v>1</v>
      </c>
      <c r="B12" s="1" t="s">
        <v>18</v>
      </c>
      <c r="C12" s="1"/>
      <c r="D12" s="1"/>
      <c r="E12" s="1"/>
      <c r="F12" s="1"/>
      <c r="G12" s="3"/>
      <c r="H12" s="1"/>
      <c r="I12" s="1"/>
      <c r="J12" s="1"/>
    </row>
    <row r="13" spans="1:10" ht="15">
      <c r="A13" s="4"/>
      <c r="B13" s="1" t="s">
        <v>57</v>
      </c>
      <c r="C13" s="1"/>
      <c r="D13" s="1"/>
      <c r="E13" s="1"/>
      <c r="F13" s="1"/>
      <c r="G13" s="3"/>
      <c r="H13" s="1"/>
      <c r="I13" s="1"/>
      <c r="J13" s="1"/>
    </row>
    <row r="14" spans="1:10" ht="15">
      <c r="A14" s="4"/>
      <c r="B14" s="1" t="s">
        <v>17</v>
      </c>
      <c r="C14" s="1"/>
      <c r="D14" s="1"/>
      <c r="E14" s="1"/>
      <c r="F14" s="1"/>
      <c r="G14" s="3"/>
      <c r="H14" s="1"/>
      <c r="I14" s="1"/>
      <c r="J14" s="1"/>
    </row>
    <row r="15" spans="1:10" ht="16.5">
      <c r="A15" s="4"/>
      <c r="B15" s="1" t="s">
        <v>36</v>
      </c>
      <c r="C15" s="1">
        <v>108</v>
      </c>
      <c r="D15" s="3">
        <v>1</v>
      </c>
      <c r="E15" s="3">
        <v>1</v>
      </c>
      <c r="F15" s="3">
        <v>0.85</v>
      </c>
      <c r="G15" s="3">
        <f>+C15*D15*E15*F15</f>
        <v>91.8</v>
      </c>
      <c r="H15" s="1">
        <v>44.79</v>
      </c>
      <c r="I15" s="12" t="s">
        <v>58</v>
      </c>
      <c r="J15" s="5">
        <f>+G15*H15</f>
        <v>4111.722</v>
      </c>
    </row>
    <row r="16" spans="1:10" ht="15">
      <c r="A16" s="4"/>
      <c r="B16" s="1"/>
      <c r="C16" s="1"/>
      <c r="D16" s="3"/>
      <c r="E16" s="3"/>
      <c r="F16" s="3"/>
      <c r="G16" s="3"/>
      <c r="H16" s="1"/>
      <c r="I16" s="10"/>
      <c r="J16" s="5"/>
    </row>
    <row r="17" spans="1:10" ht="15">
      <c r="A17" s="4">
        <v>2</v>
      </c>
      <c r="B17" s="1" t="s">
        <v>19</v>
      </c>
      <c r="C17" s="1"/>
      <c r="D17" s="1"/>
      <c r="E17" s="1"/>
      <c r="F17" s="1"/>
      <c r="G17" s="8"/>
      <c r="H17" s="1"/>
      <c r="I17" s="1"/>
      <c r="J17" s="5"/>
    </row>
    <row r="18" spans="1:10" ht="15">
      <c r="A18" s="4"/>
      <c r="B18" s="1" t="s">
        <v>20</v>
      </c>
      <c r="C18" s="1"/>
      <c r="D18" s="1"/>
      <c r="E18" s="1"/>
      <c r="F18" s="1"/>
      <c r="G18" s="8"/>
      <c r="H18" s="1"/>
      <c r="I18" s="1"/>
      <c r="J18" s="5"/>
    </row>
    <row r="19" spans="1:10" ht="15">
      <c r="A19" s="4"/>
      <c r="B19" s="1" t="s">
        <v>36</v>
      </c>
      <c r="C19" s="1">
        <v>108</v>
      </c>
      <c r="D19" s="3">
        <v>1</v>
      </c>
      <c r="E19" s="3">
        <v>1</v>
      </c>
      <c r="F19" s="3">
        <v>0.15</v>
      </c>
      <c r="G19" s="3">
        <f>+C19*D19*E19*F19</f>
        <v>16.2</v>
      </c>
      <c r="H19" s="1"/>
      <c r="I19" s="12"/>
      <c r="J19" s="5"/>
    </row>
    <row r="20" spans="1:10" ht="15">
      <c r="A20" s="4"/>
      <c r="B20" s="1"/>
      <c r="C20" s="1"/>
      <c r="D20" s="3"/>
      <c r="E20" s="3"/>
      <c r="F20" s="3"/>
      <c r="G20" s="6" t="s">
        <v>8</v>
      </c>
      <c r="H20" s="1"/>
      <c r="I20" s="12"/>
      <c r="J20" s="5"/>
    </row>
    <row r="21" spans="1:10" ht="16.5">
      <c r="A21" s="4"/>
      <c r="B21" s="1"/>
      <c r="C21" s="1"/>
      <c r="D21" s="3"/>
      <c r="E21" s="3"/>
      <c r="F21" s="3"/>
      <c r="G21" s="3">
        <f>SUM(G19:G20)</f>
        <v>16.2</v>
      </c>
      <c r="H21" s="1">
        <v>1265</v>
      </c>
      <c r="I21" s="12" t="s">
        <v>58</v>
      </c>
      <c r="J21" s="5">
        <f>+G21*H21</f>
        <v>20493</v>
      </c>
    </row>
    <row r="22" spans="1:10" ht="15">
      <c r="A22" s="4"/>
      <c r="B22" s="1"/>
      <c r="C22" s="1"/>
      <c r="D22" s="3"/>
      <c r="E22" s="3"/>
      <c r="F22" s="3"/>
      <c r="G22" s="3"/>
      <c r="H22" s="1"/>
      <c r="I22" s="10"/>
      <c r="J22" s="5"/>
    </row>
    <row r="23" spans="1:10" ht="15">
      <c r="A23" s="4">
        <v>3</v>
      </c>
      <c r="B23" s="1" t="s">
        <v>26</v>
      </c>
      <c r="C23" s="1"/>
      <c r="D23" s="3"/>
      <c r="E23" s="3"/>
      <c r="F23" s="3"/>
      <c r="G23" s="3"/>
      <c r="H23" s="1"/>
      <c r="I23" s="10"/>
      <c r="J23" s="5"/>
    </row>
    <row r="24" spans="1:10" ht="15">
      <c r="A24" s="4"/>
      <c r="B24" s="1" t="s">
        <v>27</v>
      </c>
      <c r="C24" s="1"/>
      <c r="D24" s="3"/>
      <c r="E24" s="3"/>
      <c r="F24" s="3"/>
      <c r="G24" s="3"/>
      <c r="H24" s="1"/>
      <c r="I24" s="10"/>
      <c r="J24" s="5"/>
    </row>
    <row r="25" spans="1:10" ht="15">
      <c r="A25" s="4"/>
      <c r="B25" s="1" t="s">
        <v>37</v>
      </c>
      <c r="C25" s="1">
        <v>108</v>
      </c>
      <c r="D25" s="3">
        <v>1</v>
      </c>
      <c r="E25" s="3">
        <v>1</v>
      </c>
      <c r="F25" s="3">
        <v>0.23</v>
      </c>
      <c r="G25" s="3">
        <f>+C25*D25*E25*F25</f>
        <v>24.84</v>
      </c>
      <c r="H25" s="1"/>
      <c r="I25" s="12"/>
      <c r="J25" s="5"/>
    </row>
    <row r="26" spans="1:10" ht="15">
      <c r="A26" s="4"/>
      <c r="B26" s="1"/>
      <c r="C26" s="1"/>
      <c r="D26" s="3"/>
      <c r="E26" s="3"/>
      <c r="F26" s="3"/>
      <c r="G26" s="6" t="s">
        <v>8</v>
      </c>
      <c r="H26" s="1"/>
      <c r="I26" s="12"/>
      <c r="J26" s="5"/>
    </row>
    <row r="27" spans="1:10" ht="16.5">
      <c r="A27" s="4"/>
      <c r="B27" s="1"/>
      <c r="C27" s="1"/>
      <c r="D27" s="3"/>
      <c r="E27" s="3"/>
      <c r="F27" s="3"/>
      <c r="G27" s="3">
        <f>SUM(G25:G26)</f>
        <v>24.84</v>
      </c>
      <c r="H27" s="1">
        <v>180</v>
      </c>
      <c r="I27" s="12" t="s">
        <v>58</v>
      </c>
      <c r="J27" s="5">
        <f>+G27*H27</f>
        <v>4471.2</v>
      </c>
    </row>
    <row r="28" spans="1:10" ht="15">
      <c r="A28" s="4"/>
      <c r="B28" s="1"/>
      <c r="C28" s="1"/>
      <c r="D28" s="3"/>
      <c r="E28" s="3"/>
      <c r="F28" s="3"/>
      <c r="G28" s="3"/>
      <c r="H28" s="1"/>
      <c r="I28" s="12"/>
      <c r="J28" s="5"/>
    </row>
    <row r="29" spans="1:10" ht="15">
      <c r="A29" s="4">
        <v>4</v>
      </c>
      <c r="B29" s="1" t="s">
        <v>30</v>
      </c>
      <c r="C29" s="1"/>
      <c r="D29" s="3"/>
      <c r="E29" s="3"/>
      <c r="F29" s="3"/>
      <c r="G29" s="3"/>
      <c r="H29" s="1"/>
      <c r="I29" s="12"/>
      <c r="J29" s="5"/>
    </row>
    <row r="30" spans="1:10" ht="15">
      <c r="A30" s="4"/>
      <c r="B30" s="1" t="s">
        <v>33</v>
      </c>
      <c r="C30" s="1"/>
      <c r="D30" s="3"/>
      <c r="E30" s="3"/>
      <c r="F30" s="3"/>
      <c r="G30" s="3"/>
      <c r="H30" s="1"/>
      <c r="I30" s="12"/>
      <c r="J30" s="5"/>
    </row>
    <row r="31" spans="1:10" ht="15">
      <c r="A31" s="4"/>
      <c r="B31" s="1" t="s">
        <v>32</v>
      </c>
      <c r="C31" s="1"/>
      <c r="D31" s="3"/>
      <c r="E31" s="3"/>
      <c r="F31" s="3"/>
      <c r="G31" s="3"/>
      <c r="H31" s="1"/>
      <c r="I31" s="12"/>
      <c r="J31" s="5"/>
    </row>
    <row r="32" spans="1:10" ht="15">
      <c r="A32" s="4"/>
      <c r="B32" s="1" t="s">
        <v>31</v>
      </c>
      <c r="C32" s="1"/>
      <c r="D32" s="3"/>
      <c r="E32" s="3"/>
      <c r="F32" s="3"/>
      <c r="G32" s="3"/>
      <c r="H32" s="1"/>
      <c r="I32" s="12"/>
      <c r="J32" s="5"/>
    </row>
    <row r="33" spans="1:10" ht="15">
      <c r="A33" s="4"/>
      <c r="B33" s="1" t="s">
        <v>28</v>
      </c>
      <c r="C33" s="1"/>
      <c r="D33" s="3"/>
      <c r="E33" s="3"/>
      <c r="F33" s="3"/>
      <c r="G33" s="3"/>
      <c r="H33" s="1"/>
      <c r="I33" s="12"/>
      <c r="J33" s="5"/>
    </row>
    <row r="34" spans="1:10" ht="15">
      <c r="A34" s="4"/>
      <c r="B34" s="1" t="s">
        <v>60</v>
      </c>
      <c r="C34" s="1"/>
      <c r="D34" s="3"/>
      <c r="E34" s="3"/>
      <c r="F34" s="3"/>
      <c r="G34" s="3"/>
      <c r="H34" s="1"/>
      <c r="I34" s="12"/>
      <c r="J34" s="5"/>
    </row>
    <row r="35" spans="1:10" ht="15">
      <c r="A35" s="4"/>
      <c r="B35" s="1" t="s">
        <v>29</v>
      </c>
      <c r="C35" s="1"/>
      <c r="D35" s="3"/>
      <c r="E35" s="3"/>
      <c r="F35" s="3"/>
      <c r="G35" s="3"/>
      <c r="H35" s="1"/>
      <c r="I35" s="12"/>
      <c r="J35" s="5"/>
    </row>
    <row r="36" spans="1:10" ht="15">
      <c r="A36" s="4"/>
      <c r="B36" s="1" t="s">
        <v>61</v>
      </c>
      <c r="C36" s="1">
        <v>108</v>
      </c>
      <c r="D36" s="3">
        <v>1</v>
      </c>
      <c r="E36" s="3">
        <v>1</v>
      </c>
      <c r="F36" s="3">
        <v>0.23</v>
      </c>
      <c r="G36" s="3">
        <f>+C36*D36*E36*F36</f>
        <v>24.84</v>
      </c>
      <c r="H36" s="1"/>
      <c r="I36" s="12"/>
      <c r="J36" s="5"/>
    </row>
    <row r="37" spans="1:10" ht="15">
      <c r="A37" s="4"/>
      <c r="B37" s="1" t="s">
        <v>62</v>
      </c>
      <c r="C37" s="1">
        <v>56</v>
      </c>
      <c r="D37" s="3">
        <v>0.23</v>
      </c>
      <c r="E37" s="3">
        <v>0.23</v>
      </c>
      <c r="F37" s="3">
        <v>2.19</v>
      </c>
      <c r="G37" s="3">
        <f>+C37*D37*E37*F37</f>
        <v>6.487656</v>
      </c>
      <c r="H37" s="1"/>
      <c r="I37" s="12"/>
      <c r="J37" s="5"/>
    </row>
    <row r="38" spans="1:10" ht="15">
      <c r="A38" s="4"/>
      <c r="B38" s="1"/>
      <c r="C38" s="1"/>
      <c r="D38" s="3"/>
      <c r="E38" s="3"/>
      <c r="F38" s="3"/>
      <c r="G38" s="6" t="s">
        <v>10</v>
      </c>
      <c r="H38" s="1"/>
      <c r="I38" s="12"/>
      <c r="J38" s="5"/>
    </row>
    <row r="39" spans="1:10" ht="16.5">
      <c r="A39" s="4"/>
      <c r="B39" s="1"/>
      <c r="C39" s="1"/>
      <c r="D39" s="3"/>
      <c r="E39" s="3"/>
      <c r="F39" s="3"/>
      <c r="G39" s="3">
        <f>SUM(G36:G38)</f>
        <v>31.327656</v>
      </c>
      <c r="H39" s="1">
        <v>4500</v>
      </c>
      <c r="I39" s="12" t="s">
        <v>58</v>
      </c>
      <c r="J39" s="5">
        <f>+G39*H39</f>
        <v>140974.452</v>
      </c>
    </row>
    <row r="40" spans="1:10" ht="15">
      <c r="A40" s="4"/>
      <c r="B40" s="1" t="s">
        <v>63</v>
      </c>
      <c r="C40" s="1">
        <v>1</v>
      </c>
      <c r="D40" s="3">
        <v>317</v>
      </c>
      <c r="E40" s="3">
        <v>0.23</v>
      </c>
      <c r="F40" s="3">
        <v>0.23</v>
      </c>
      <c r="G40" s="3">
        <f>+C40*D40*E40*F40</f>
        <v>16.7693</v>
      </c>
      <c r="H40" s="1"/>
      <c r="I40" s="12"/>
      <c r="J40" s="5"/>
    </row>
    <row r="41" spans="1:10" ht="15">
      <c r="A41" s="4"/>
      <c r="B41" s="1"/>
      <c r="C41" s="1"/>
      <c r="D41" s="3"/>
      <c r="E41" s="3"/>
      <c r="F41" s="3"/>
      <c r="G41" s="6" t="s">
        <v>8</v>
      </c>
      <c r="H41" s="1"/>
      <c r="I41" s="12"/>
      <c r="J41" s="5"/>
    </row>
    <row r="42" spans="1:10" ht="16.5">
      <c r="A42" s="4"/>
      <c r="B42" s="1"/>
      <c r="C42" s="1"/>
      <c r="D42" s="3"/>
      <c r="E42" s="3"/>
      <c r="F42" s="3"/>
      <c r="G42" s="3">
        <f>SUM(G40:G41)</f>
        <v>16.7693</v>
      </c>
      <c r="H42" s="1">
        <v>4650</v>
      </c>
      <c r="I42" s="12" t="s">
        <v>58</v>
      </c>
      <c r="J42" s="5">
        <f>+G42*H42</f>
        <v>77977.24500000001</v>
      </c>
    </row>
    <row r="43" spans="1:10" ht="15">
      <c r="A43" s="4">
        <v>5</v>
      </c>
      <c r="B43" s="1" t="s">
        <v>34</v>
      </c>
      <c r="C43" s="1"/>
      <c r="D43" s="3"/>
      <c r="E43" s="3"/>
      <c r="F43" s="3"/>
      <c r="G43" s="3"/>
      <c r="H43" s="1"/>
      <c r="I43" s="12"/>
      <c r="J43" s="5"/>
    </row>
    <row r="44" spans="1:10" ht="15">
      <c r="A44" s="4"/>
      <c r="B44" s="1" t="s">
        <v>21</v>
      </c>
      <c r="C44" s="1"/>
      <c r="D44" s="3"/>
      <c r="E44" s="3"/>
      <c r="F44" s="3"/>
      <c r="G44" s="3"/>
      <c r="H44" s="1"/>
      <c r="I44" s="12"/>
      <c r="J44" s="5"/>
    </row>
    <row r="45" spans="1:10" ht="15">
      <c r="A45" s="4"/>
      <c r="B45" s="1" t="s">
        <v>22</v>
      </c>
      <c r="C45" s="1"/>
      <c r="D45" s="3"/>
      <c r="E45" s="3"/>
      <c r="F45" s="3"/>
      <c r="G45" s="3"/>
      <c r="H45" s="1"/>
      <c r="I45" s="12"/>
      <c r="J45" s="5"/>
    </row>
    <row r="46" spans="1:10" ht="15">
      <c r="A46" s="4"/>
      <c r="B46" s="1" t="s">
        <v>70</v>
      </c>
      <c r="C46" s="1">
        <v>1</v>
      </c>
      <c r="D46" s="3">
        <v>317</v>
      </c>
      <c r="E46" s="3">
        <v>0.23</v>
      </c>
      <c r="F46" s="3">
        <v>1.8</v>
      </c>
      <c r="G46" s="3">
        <f>+C46*D46*E46*F46</f>
        <v>131.238</v>
      </c>
      <c r="H46" s="1"/>
      <c r="I46" s="12"/>
      <c r="J46" s="5"/>
    </row>
    <row r="47" spans="1:10" ht="15">
      <c r="A47" s="4"/>
      <c r="B47" s="13" t="s">
        <v>23</v>
      </c>
      <c r="C47" s="1"/>
      <c r="D47" s="3"/>
      <c r="E47" s="3"/>
      <c r="F47" s="3"/>
      <c r="G47" s="3"/>
      <c r="H47" s="1"/>
      <c r="I47" s="12"/>
      <c r="J47" s="5"/>
    </row>
    <row r="48" spans="1:10" ht="15">
      <c r="A48" s="4"/>
      <c r="B48" s="1" t="s">
        <v>132</v>
      </c>
      <c r="C48" s="1">
        <v>2</v>
      </c>
      <c r="D48" s="3">
        <v>3</v>
      </c>
      <c r="E48" s="3">
        <v>0.23</v>
      </c>
      <c r="F48" s="3">
        <v>1.8</v>
      </c>
      <c r="G48" s="3">
        <f>-C48*D48*E48*F48</f>
        <v>-2.4840000000000004</v>
      </c>
      <c r="H48" s="1"/>
      <c r="I48" s="12"/>
      <c r="J48" s="5"/>
    </row>
    <row r="49" spans="1:10" ht="15">
      <c r="A49" s="4"/>
      <c r="B49" s="1"/>
      <c r="C49" s="1"/>
      <c r="D49" s="3"/>
      <c r="E49" s="3"/>
      <c r="F49" s="3"/>
      <c r="G49" s="6" t="s">
        <v>10</v>
      </c>
      <c r="H49" s="1"/>
      <c r="I49" s="12"/>
      <c r="J49" s="5"/>
    </row>
    <row r="50" spans="1:10" ht="16.5">
      <c r="A50" s="4"/>
      <c r="B50" s="1"/>
      <c r="C50" s="1"/>
      <c r="D50" s="3"/>
      <c r="E50" s="3"/>
      <c r="F50" s="3"/>
      <c r="G50" s="3">
        <f>SUM(G46:G49)</f>
        <v>128.754</v>
      </c>
      <c r="H50" s="1">
        <v>1449</v>
      </c>
      <c r="I50" s="12" t="s">
        <v>58</v>
      </c>
      <c r="J50" s="5">
        <f>+G50*H50</f>
        <v>186564.54599999997</v>
      </c>
    </row>
    <row r="51" spans="1:10" ht="15">
      <c r="A51" s="15">
        <v>6</v>
      </c>
      <c r="B51" s="24" t="s">
        <v>99</v>
      </c>
      <c r="C51" s="24"/>
      <c r="D51" s="24"/>
      <c r="E51" s="24"/>
      <c r="F51" s="24"/>
      <c r="G51" s="24"/>
      <c r="H51" s="24"/>
      <c r="I51" s="1"/>
      <c r="J51" s="1"/>
    </row>
    <row r="52" spans="1:10" ht="15">
      <c r="A52" s="1"/>
      <c r="B52" s="1" t="s">
        <v>47</v>
      </c>
      <c r="C52" s="1">
        <v>1</v>
      </c>
      <c r="D52" s="3">
        <v>317</v>
      </c>
      <c r="E52" s="3"/>
      <c r="F52" s="3">
        <v>4.29</v>
      </c>
      <c r="G52" s="8">
        <f>+C52*D52*F52</f>
        <v>1359.93</v>
      </c>
      <c r="H52" s="1"/>
      <c r="I52" s="1"/>
      <c r="J52" s="5"/>
    </row>
    <row r="53" spans="1:10" ht="15">
      <c r="A53" s="1"/>
      <c r="B53" s="1" t="s">
        <v>48</v>
      </c>
      <c r="C53" s="1"/>
      <c r="D53" s="1"/>
      <c r="E53" s="1"/>
      <c r="F53" s="1"/>
      <c r="G53" s="8"/>
      <c r="H53" s="1"/>
      <c r="I53" s="1"/>
      <c r="J53" s="5"/>
    </row>
    <row r="54" spans="1:10" ht="15">
      <c r="A54" s="1"/>
      <c r="B54" s="1" t="s">
        <v>132</v>
      </c>
      <c r="C54" s="1">
        <v>1</v>
      </c>
      <c r="D54" s="3">
        <v>3</v>
      </c>
      <c r="E54" s="3"/>
      <c r="F54" s="3">
        <v>1.8</v>
      </c>
      <c r="G54" s="8">
        <f>-C54*D54*F54</f>
        <v>-5.4</v>
      </c>
      <c r="H54" s="1"/>
      <c r="I54" s="1"/>
      <c r="J54" s="5"/>
    </row>
    <row r="55" spans="1:10" ht="15">
      <c r="A55" s="1"/>
      <c r="B55" s="1"/>
      <c r="C55" s="1"/>
      <c r="D55" s="1"/>
      <c r="E55" s="1"/>
      <c r="F55" s="1"/>
      <c r="G55" s="6" t="s">
        <v>8</v>
      </c>
      <c r="H55" s="1"/>
      <c r="I55" s="1"/>
      <c r="J55" s="5"/>
    </row>
    <row r="56" spans="1:10" ht="16.5">
      <c r="A56" s="1"/>
      <c r="B56" s="1"/>
      <c r="C56" s="1"/>
      <c r="D56" s="1"/>
      <c r="E56" s="1"/>
      <c r="F56" s="1"/>
      <c r="G56" s="8">
        <f>SUM(G52:G55)</f>
        <v>1354.53</v>
      </c>
      <c r="H56" s="1">
        <v>85</v>
      </c>
      <c r="I56" s="1" t="s">
        <v>44</v>
      </c>
      <c r="J56" s="5">
        <f>+G56*H56</f>
        <v>115135.05</v>
      </c>
    </row>
    <row r="57" spans="1:10" ht="15">
      <c r="A57" s="1">
        <v>7</v>
      </c>
      <c r="B57" s="1" t="s">
        <v>133</v>
      </c>
      <c r="C57" s="1"/>
      <c r="D57" s="1"/>
      <c r="E57" s="1"/>
      <c r="F57" s="1"/>
      <c r="G57" s="8" t="s">
        <v>50</v>
      </c>
      <c r="H57" s="1"/>
      <c r="I57" s="1"/>
      <c r="J57" s="5">
        <v>25000</v>
      </c>
    </row>
    <row r="58" spans="1:10" ht="15">
      <c r="A58" s="1">
        <v>8</v>
      </c>
      <c r="B58" s="1" t="s">
        <v>52</v>
      </c>
      <c r="C58" s="1"/>
      <c r="D58" s="1"/>
      <c r="E58" s="1"/>
      <c r="F58" s="1"/>
      <c r="G58" s="3"/>
      <c r="H58" s="1"/>
      <c r="I58" s="1"/>
      <c r="J58" s="5"/>
    </row>
    <row r="59" spans="1:10" ht="15">
      <c r="A59" s="1"/>
      <c r="B59" s="1" t="s">
        <v>81</v>
      </c>
      <c r="C59" s="1"/>
      <c r="D59" s="1"/>
      <c r="E59" s="1"/>
      <c r="F59" s="1"/>
      <c r="G59" s="3" t="s">
        <v>50</v>
      </c>
      <c r="H59" s="1"/>
      <c r="I59" s="1"/>
      <c r="J59" s="5">
        <v>15273</v>
      </c>
    </row>
    <row r="60" spans="1:10" ht="15">
      <c r="A60" s="1">
        <v>9</v>
      </c>
      <c r="B60" s="1" t="s">
        <v>134</v>
      </c>
      <c r="C60" s="1"/>
      <c r="D60" s="1"/>
      <c r="E60" s="1"/>
      <c r="F60" s="1"/>
      <c r="G60" s="3" t="s">
        <v>50</v>
      </c>
      <c r="H60" s="1"/>
      <c r="I60" s="1"/>
      <c r="J60" s="5">
        <v>20000</v>
      </c>
    </row>
    <row r="61" spans="1:10" ht="15">
      <c r="A61" s="1"/>
      <c r="B61" s="1"/>
      <c r="C61" s="1"/>
      <c r="D61" s="1"/>
      <c r="E61" s="1"/>
      <c r="F61" s="1"/>
      <c r="G61" s="6"/>
      <c r="H61" s="1"/>
      <c r="I61" s="1"/>
      <c r="J61" s="7" t="s">
        <v>10</v>
      </c>
    </row>
    <row r="62" spans="1:10" ht="15">
      <c r="A62" s="1"/>
      <c r="B62" s="1"/>
      <c r="C62" s="1"/>
      <c r="D62" s="1"/>
      <c r="E62" s="1"/>
      <c r="F62" s="1"/>
      <c r="G62" s="8"/>
      <c r="H62" s="1"/>
      <c r="I62" s="1"/>
      <c r="J62" s="5">
        <f>+SUM(J12:J60)</f>
        <v>610000.215</v>
      </c>
    </row>
    <row r="63" spans="1:10" ht="15">
      <c r="A63" s="25" t="s">
        <v>139</v>
      </c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2:8" ht="15.75" customHeight="1">
      <c r="B67" s="1" t="s">
        <v>141</v>
      </c>
      <c r="C67" s="1"/>
      <c r="D67" s="1"/>
      <c r="E67" s="1"/>
      <c r="F67" s="1"/>
      <c r="G67" s="1"/>
      <c r="H67" s="1"/>
    </row>
    <row r="68" spans="2:8" ht="15.75" customHeight="1">
      <c r="B68" s="26" t="s">
        <v>142</v>
      </c>
      <c r="C68" s="27"/>
      <c r="D68" s="27"/>
      <c r="E68" s="27"/>
      <c r="F68" s="27"/>
      <c r="G68" s="27"/>
      <c r="H68" s="27"/>
    </row>
    <row r="69" spans="2:8" ht="15.75" customHeight="1">
      <c r="B69" s="28" t="s">
        <v>143</v>
      </c>
      <c r="C69" s="27"/>
      <c r="D69" s="27"/>
      <c r="E69" s="27"/>
      <c r="F69" s="27"/>
      <c r="G69" s="27"/>
      <c r="H69" s="27"/>
    </row>
    <row r="70" spans="2:8" ht="15.75" customHeight="1">
      <c r="B70" s="29" t="s">
        <v>144</v>
      </c>
      <c r="C70" s="1"/>
      <c r="D70" s="1"/>
      <c r="E70" s="1"/>
      <c r="F70" s="29"/>
      <c r="G70" s="1"/>
      <c r="H70" s="1"/>
    </row>
    <row r="71" spans="2:8" ht="15.75" customHeight="1">
      <c r="B71" s="1" t="s">
        <v>145</v>
      </c>
      <c r="C71" s="1"/>
      <c r="D71" s="1"/>
      <c r="E71" s="1"/>
      <c r="F71" s="1"/>
      <c r="G71" s="1"/>
      <c r="H71" s="1"/>
    </row>
    <row r="72" spans="2:8" ht="15.75" customHeight="1">
      <c r="B72" s="29" t="s">
        <v>146</v>
      </c>
      <c r="C72" s="1"/>
      <c r="D72" s="1"/>
      <c r="E72" s="1"/>
      <c r="F72" s="1"/>
      <c r="G72" s="1"/>
      <c r="H72" s="1"/>
    </row>
  </sheetData>
  <mergeCells count="5">
    <mergeCell ref="B69:H69"/>
    <mergeCell ref="A63:J63"/>
    <mergeCell ref="A8:J8"/>
    <mergeCell ref="B51:H51"/>
    <mergeCell ref="B68:H68"/>
  </mergeCells>
  <printOptions/>
  <pageMargins left="0.75" right="0.39" top="1" bottom="2.37" header="0.5" footer="0.5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Murthy</cp:lastModifiedBy>
  <cp:lastPrinted>2003-07-15T13:18:10Z</cp:lastPrinted>
  <dcterms:created xsi:type="dcterms:W3CDTF">2000-10-19T12:14:00Z</dcterms:created>
  <dcterms:modified xsi:type="dcterms:W3CDTF">2003-08-16T06:41:56Z</dcterms:modified>
  <cp:category/>
  <cp:version/>
  <cp:contentType/>
  <cp:contentStatus/>
</cp:coreProperties>
</file>