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2"/>
  </bookViews>
  <sheets>
    <sheet name="A Belaku2009 vs 2010 comparison" sheetId="1" r:id="rId1"/>
    <sheet name="A Belaku2010 vs 2011 comparison" sheetId="2" r:id="rId2"/>
    <sheet name="PPC 2010 vs 2011 comparis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lakshnx</author>
  </authors>
  <commentList>
    <comment ref="D17" authorId="0">
      <text>
        <r>
          <rPr>
            <b/>
            <sz val="8"/>
            <rFont val="Tahoma"/>
            <family val="0"/>
          </rPr>
          <t>lakshnx:</t>
        </r>
        <r>
          <rPr>
            <sz val="8"/>
            <rFont val="Tahoma"/>
            <family val="0"/>
          </rPr>
          <t xml:space="preserve">
Meril file added to rs. 4,82,160 but correct total is 370160. Please verify</t>
        </r>
      </text>
    </comment>
    <comment ref="B21" authorId="0">
      <text>
        <r>
          <rPr>
            <b/>
            <sz val="8"/>
            <rFont val="Tahoma"/>
            <family val="0"/>
          </rPr>
          <t>lakshnx:</t>
        </r>
        <r>
          <rPr>
            <sz val="8"/>
            <rFont val="Tahoma"/>
            <family val="0"/>
          </rPr>
          <t xml:space="preserve">
This was Rs. 4,82,160 but correct sum is Rs 3,70,160</t>
        </r>
      </text>
    </comment>
  </commentList>
</comments>
</file>

<file path=xl/sharedStrings.xml><?xml version="1.0" encoding="utf-8"?>
<sst xmlns="http://schemas.openxmlformats.org/spreadsheetml/2006/main" count="353" uniqueCount="175">
  <si>
    <t>Sl.No</t>
  </si>
  <si>
    <t>Budget head</t>
  </si>
  <si>
    <t>Calculation</t>
  </si>
  <si>
    <t>Total</t>
  </si>
  <si>
    <t>Food</t>
  </si>
  <si>
    <t>Rs,27.50 x 20 children x 30 days x 12 months</t>
  </si>
  <si>
    <t>10 % increased</t>
  </si>
  <si>
    <t>Cloth</t>
  </si>
  <si>
    <t>Rs,1000 per child x 20 children ( annually</t>
  </si>
  <si>
    <t>Medical</t>
  </si>
  <si>
    <t>Rs,132 x 20 children x  12 months</t>
  </si>
  <si>
    <t>Rs,30 per child x 20 children x 12 months</t>
  </si>
  <si>
    <t>Education Material</t>
  </si>
  <si>
    <t>Rs,1100 for 20 Children 12 months</t>
  </si>
  <si>
    <t>Exposure with Govt,school</t>
  </si>
  <si>
    <t>Rs, 2420 annually</t>
  </si>
  <si>
    <t>Exposure with Aralu</t>
  </si>
  <si>
    <t>4,400=00</t>
  </si>
  <si>
    <t>Playing equipments</t>
  </si>
  <si>
    <t>Rs,5,500 annually</t>
  </si>
  <si>
    <t>Electricity Charges</t>
  </si>
  <si>
    <t>Fire wood</t>
  </si>
  <si>
    <t>Rs 330 per quintal x 15 quintal per month x 12 months</t>
  </si>
  <si>
    <t>Auto Charge to bring ration</t>
  </si>
  <si>
    <t>Rs 330 per month x 12 months</t>
  </si>
  <si>
    <t>Honorarium to Tuition teacher</t>
  </si>
  <si>
    <t>Cook Hononorium</t>
  </si>
  <si>
    <t>Rs,1925 monthly x 12 month</t>
  </si>
  <si>
    <t>Asst,Cook</t>
  </si>
  <si>
    <t>Honorarium</t>
  </si>
  <si>
    <t>Rs,1485 monthly x 12 month</t>
  </si>
  <si>
    <t>Honorarium to Home Parent (Warden)</t>
  </si>
  <si>
    <t>Blanket, Bed sheets &amp; pillows</t>
  </si>
  <si>
    <t>Rs,550 x 20 children</t>
  </si>
  <si>
    <t>Rain coat</t>
  </si>
  <si>
    <t>Rs,250 per child x 20 children</t>
  </si>
  <si>
    <t>5,000=00</t>
  </si>
  <si>
    <t>Vessels</t>
  </si>
  <si>
    <t>Care taker</t>
  </si>
  <si>
    <t>Rs,2750 monthly x 12 moths</t>
  </si>
  <si>
    <t>Watchman</t>
  </si>
  <si>
    <t>Rs,2475 monthly x 12 months</t>
  </si>
  <si>
    <t xml:space="preserve">Sub – Total – A </t>
  </si>
  <si>
    <t>2009-2010 budget</t>
  </si>
  <si>
    <t>Increase by</t>
  </si>
  <si>
    <t>Reason Explanation</t>
  </si>
  <si>
    <t>Administration</t>
  </si>
  <si>
    <t>Postage &amp; Telecommunication</t>
  </si>
  <si>
    <t>Printing and Stationary</t>
  </si>
  <si>
    <t>Rs,935 monthly x 12 months</t>
  </si>
  <si>
    <t>Part time Accountant Hon.</t>
  </si>
  <si>
    <t>Audit fees</t>
  </si>
  <si>
    <t>Rs,3000 annually</t>
  </si>
  <si>
    <t>This includes PPC and Belaku</t>
  </si>
  <si>
    <t>Renewal fees</t>
  </si>
  <si>
    <t>Rs,4000 annually</t>
  </si>
  <si>
    <t>Same as last year</t>
  </si>
  <si>
    <t>Sub-Total - B</t>
  </si>
  <si>
    <t>Grant Total A+B</t>
  </si>
  <si>
    <t xml:space="preserve"> </t>
  </si>
  <si>
    <t xml:space="preserve"> Rs.25 /day /child</t>
  </si>
  <si>
    <t xml:space="preserve">Earlier Hair Cutting charges were borne for Aralu from Bridge school project, but that project has ended </t>
  </si>
  <si>
    <t>Barber( Hair cutting) charges</t>
  </si>
  <si>
    <t xml:space="preserve"> Blankets, carpets, and vessels are damaged (Before some part of these Expenses also borne by other project)</t>
  </si>
  <si>
    <t xml:space="preserve"> Audit fee also before borne by other project, but this year no other projects to support belaku</t>
  </si>
  <si>
    <t>Miscellaneous</t>
  </si>
  <si>
    <t>Rs.5000 annually</t>
  </si>
  <si>
    <t>Rs,820 per child x 20 Children.</t>
  </si>
  <si>
    <t>Rs,120 per month x 20children x 12 months</t>
  </si>
  <si>
    <t>n/a</t>
  </si>
  <si>
    <t xml:space="preserve">Rs,1000 per month for 20 children x 12 months </t>
  </si>
  <si>
    <t>2,200=00</t>
  </si>
  <si>
    <t>Rs,600 per month x 12 months</t>
  </si>
  <si>
    <t>Rs,300 per quintal x 15 quintal per month x 12 months</t>
  </si>
  <si>
    <t>Rs,300 per month x 12 months</t>
  </si>
  <si>
    <t>Rs,2,250 per month x 12 months</t>
  </si>
  <si>
    <t>Rs,1,750 per month x 12 months</t>
  </si>
  <si>
    <t>Rs,1,350 per month x 12 moths</t>
  </si>
  <si>
    <t>Rs. 4250 x 12 months</t>
  </si>
  <si>
    <t>Rs,2500 x12 months</t>
  </si>
  <si>
    <t>Rs,2000 x 12 months</t>
  </si>
  <si>
    <t>Rs,825 per month x12 month</t>
  </si>
  <si>
    <t>Rs,850 per month x12 month</t>
  </si>
  <si>
    <t>Essential for lights, water pipe and electrical repairs,</t>
  </si>
  <si>
    <t>Rs,2000 per month x 12 months</t>
  </si>
  <si>
    <t xml:space="preserve">  10% increased</t>
  </si>
  <si>
    <t>10% increased</t>
  </si>
  <si>
    <t>This includes PPC and Belaku(last year was in PPC budget)</t>
  </si>
  <si>
    <t>This includes PPC and Belaku (last year was in PPC budget)</t>
  </si>
  <si>
    <t>Last year budgeted as plantation worker</t>
  </si>
  <si>
    <t>Stitching charge increased. So requesting the extra amount</t>
  </si>
  <si>
    <t>22 % increase</t>
  </si>
  <si>
    <t>Rs,4,840 annually</t>
  </si>
  <si>
    <t>Rs,660 monthly x 12 months</t>
  </si>
  <si>
    <t>Rs 4675 monthly x 12 months</t>
  </si>
  <si>
    <t>New request</t>
  </si>
  <si>
    <t xml:space="preserve">Rs, 5000 </t>
  </si>
  <si>
    <t>Rs,2200 monthly x 12 months</t>
  </si>
  <si>
    <t>Rs, 907.50 monthly x 12 months</t>
  </si>
  <si>
    <t>Rs,2200 x 1 x 12 months</t>
  </si>
  <si>
    <t>Rs. 4000 annually</t>
  </si>
  <si>
    <t>3.5 % increase overall</t>
  </si>
  <si>
    <t>1st quarter</t>
  </si>
  <si>
    <t>2nd quarter</t>
  </si>
  <si>
    <t>3rd quarter</t>
  </si>
  <si>
    <t>4th quarter</t>
  </si>
  <si>
    <t>1USD= 45.81 INR</t>
  </si>
  <si>
    <t>extra budget approved- Rs.16000</t>
  </si>
  <si>
    <t>Total approved(minus the amount for blankets and raincoats-16000)</t>
  </si>
  <si>
    <t>1.00 USD= 45.74 INR</t>
  </si>
  <si>
    <t>1.00 USD= 45.35 INR</t>
  </si>
  <si>
    <t>Asha-Belaku-Project draft budget-2011 -2012</t>
  </si>
  <si>
    <t>Reasons/ explanation</t>
  </si>
  <si>
    <t xml:space="preserve"> Same as last year</t>
  </si>
  <si>
    <t>“</t>
  </si>
  <si>
    <t>Daily necessities</t>
  </si>
  <si>
    <t>(soap,paste.bress,oil,phenail etc.)</t>
  </si>
  <si>
    <t>Rs,100 each x 20 children x 12 months</t>
  </si>
  <si>
    <t>Rs,4,400 annually</t>
  </si>
  <si>
    <t>Rs,770 monthly x 12 months</t>
  </si>
  <si>
    <t>Rs,2275 monthly x 12 months</t>
  </si>
  <si>
    <t>Rs 4672.50 monthly x 12 months</t>
  </si>
  <si>
    <t>Rs, 825 monthly x 12 months</t>
  </si>
  <si>
    <t>Rs,1815 x 1 x 12 months</t>
  </si>
  <si>
    <t>Asha-Belaku-Project draft budget-2010 -2011</t>
  </si>
  <si>
    <t>Difference between 2010 vs 2011</t>
  </si>
  <si>
    <t>Notes:</t>
  </si>
  <si>
    <t>Draft budget of Asha –PPC -2011 – 2012</t>
  </si>
  <si>
    <t>Budget Head</t>
  </si>
  <si>
    <t xml:space="preserve">Calculation </t>
  </si>
  <si>
    <t>Reason/Explanation</t>
  </si>
  <si>
    <t>Nutrition food</t>
  </si>
  <si>
    <t>(Yedlapur)</t>
  </si>
  <si>
    <t>Rs.8 x 25 children x 30 days x 12 months</t>
  </si>
  <si>
    <t>(Marjapur)</t>
  </si>
  <si>
    <t>Rs, 8 x 39children x 30 days x 12 Months</t>
  </si>
  <si>
    <t>Rs, 4400 x 2 center</t>
  </si>
  <si>
    <t>Plying equipments</t>
  </si>
  <si>
    <t>Rs 5500 once for 2 center</t>
  </si>
  <si>
    <t>Staff monthly meeting exp</t>
  </si>
  <si>
    <t>Food &amp; Travel</t>
  </si>
  <si>
    <t>Rs. 6600 for 12 months</t>
  </si>
  <si>
    <t>Center Rent</t>
  </si>
  <si>
    <t>Rs, 770 x 2 center x 12 months</t>
  </si>
  <si>
    <t>Children camp</t>
  </si>
  <si>
    <t>Rs, 3300 x 2 center         ( once in a year)</t>
  </si>
  <si>
    <t>Teacher Hon</t>
  </si>
  <si>
    <t>Rs1980 x 2 Teachers</t>
  </si>
  <si>
    <t>Helper Hon.</t>
  </si>
  <si>
    <t>Rs, 1430 x 2 teachers x 12 months</t>
  </si>
  <si>
    <t>Hon Coordinator</t>
  </si>
  <si>
    <t>Rs 4235 x 12 months</t>
  </si>
  <si>
    <t>Travel expenses for coordinator</t>
  </si>
  <si>
    <t>Rs, 75 for one visit x 2 visits in a months x 2 center x12 months</t>
  </si>
  <si>
    <t>News paper/ periodicals</t>
  </si>
  <si>
    <t>Rs,300 x 12 months</t>
  </si>
  <si>
    <t>Grand Total</t>
  </si>
  <si>
    <t>Total Belaku budget</t>
  </si>
  <si>
    <t>Quarterly requested grant</t>
  </si>
  <si>
    <t>Total PPC budget</t>
  </si>
  <si>
    <t>2,45,443..5=00</t>
  </si>
  <si>
    <t>Total Belaku and PPC</t>
  </si>
  <si>
    <t>Aralu contribution less 10%</t>
  </si>
  <si>
    <t>Requested from Asha</t>
  </si>
  <si>
    <t>9,81774=00</t>
  </si>
  <si>
    <t>2010 budget was Rs 400320. There is a drop by Rs.Rs.30160 i.e 7.5%</t>
  </si>
  <si>
    <t>Meril, the Quartlery request grant needs to be revised</t>
  </si>
  <si>
    <t>Total expense has decreased from 2010 by Rs. 13060.</t>
  </si>
  <si>
    <t>Go to XE.com for exchange value rate</t>
  </si>
  <si>
    <t>Every quarter (Rs)</t>
  </si>
  <si>
    <t>Every quarter ($)</t>
  </si>
  <si>
    <t>1st Quarter</t>
  </si>
  <si>
    <t>Currency Exchange as of June 15th is Rs 44.71</t>
  </si>
  <si>
    <t>2nd Quarter</t>
  </si>
  <si>
    <t>Requesting for both the quarter to be send since its already June 15th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</si>
</sst>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3" fontId="3" fillId="0" borderId="11" xfId="0" applyNumberFormat="1" applyFont="1" applyBorder="1" applyAlignment="1">
      <alignment vertical="top" wrapText="1"/>
    </xf>
    <xf numFmtId="43" fontId="2" fillId="0" borderId="13" xfId="0" applyNumberFormat="1" applyFont="1" applyBorder="1" applyAlignment="1">
      <alignment horizontal="right" vertical="top" wrapText="1"/>
    </xf>
    <xf numFmtId="43" fontId="3" fillId="0" borderId="13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43" fontId="2" fillId="0" borderId="26" xfId="0" applyNumberFormat="1" applyFont="1" applyBorder="1" applyAlignment="1">
      <alignment horizontal="right" vertical="top" wrapText="1"/>
    </xf>
    <xf numFmtId="43" fontId="2" fillId="0" borderId="23" xfId="0" applyNumberFormat="1" applyFont="1" applyBorder="1" applyAlignment="1">
      <alignment horizontal="right" vertical="top" wrapText="1"/>
    </xf>
    <xf numFmtId="43" fontId="2" fillId="0" borderId="15" xfId="0" applyNumberFormat="1" applyFont="1" applyBorder="1" applyAlignment="1">
      <alignment horizontal="right" vertical="top" wrapText="1"/>
    </xf>
    <xf numFmtId="43" fontId="0" fillId="0" borderId="20" xfId="0" applyNumberFormat="1" applyBorder="1" applyAlignment="1">
      <alignment/>
    </xf>
    <xf numFmtId="0" fontId="8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43" fontId="10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32" borderId="13" xfId="0" applyFont="1" applyFill="1" applyBorder="1" applyAlignment="1">
      <alignment horizontal="right" vertical="top" wrapText="1"/>
    </xf>
    <xf numFmtId="0" fontId="0" fillId="0" borderId="30" xfId="0" applyFill="1" applyBorder="1" applyAlignment="1">
      <alignment horizontal="center"/>
    </xf>
    <xf numFmtId="0" fontId="0" fillId="33" borderId="0" xfId="0" applyFill="1" applyAlignment="1">
      <alignment wrapText="1"/>
    </xf>
    <xf numFmtId="9" fontId="0" fillId="0" borderId="0" xfId="59" applyFont="1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0" fillId="10" borderId="31" xfId="0" applyFill="1" applyBorder="1" applyAlignment="1">
      <alignment/>
    </xf>
    <xf numFmtId="43" fontId="1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2" xfId="0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16" fontId="2" fillId="0" borderId="13" xfId="0" applyNumberFormat="1" applyFont="1" applyBorder="1" applyAlignment="1">
      <alignment vertical="top" wrapText="1"/>
    </xf>
    <xf numFmtId="0" fontId="0" fillId="4" borderId="0" xfId="0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5" fillId="0" borderId="13" xfId="0" applyFont="1" applyBorder="1" applyAlignment="1">
      <alignment horizontal="right" vertical="top" wrapText="1"/>
    </xf>
    <xf numFmtId="43" fontId="10" fillId="0" borderId="10" xfId="0" applyNumberFormat="1" applyFont="1" applyBorder="1" applyAlignment="1">
      <alignment/>
    </xf>
    <xf numFmtId="0" fontId="3" fillId="33" borderId="13" xfId="0" applyFont="1" applyFill="1" applyBorder="1" applyAlignment="1">
      <alignment horizontal="right" vertical="top" wrapText="1"/>
    </xf>
    <xf numFmtId="43" fontId="10" fillId="33" borderId="10" xfId="0" applyNumberFormat="1" applyFont="1" applyFill="1" applyBorder="1" applyAlignment="1">
      <alignment/>
    </xf>
    <xf numFmtId="43" fontId="3" fillId="32" borderId="13" xfId="0" applyNumberFormat="1" applyFont="1" applyFill="1" applyBorder="1" applyAlignment="1">
      <alignment horizontal="right" vertical="top" wrapText="1"/>
    </xf>
    <xf numFmtId="171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3" fontId="2" fillId="0" borderId="34" xfId="0" applyNumberFormat="1" applyFont="1" applyBorder="1" applyAlignment="1">
      <alignment horizontal="right" vertical="top" wrapText="1"/>
    </xf>
    <xf numFmtId="43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32" borderId="35" xfId="0" applyFont="1" applyFill="1" applyBorder="1" applyAlignment="1">
      <alignment horizontal="center" wrapText="1"/>
    </xf>
    <xf numFmtId="0" fontId="0" fillId="32" borderId="36" xfId="0" applyFill="1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0" fontId="3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34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37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38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457200</xdr:rowOff>
    </xdr:from>
    <xdr:to>
      <xdr:col>5</xdr:col>
      <xdr:colOff>533400</xdr:colOff>
      <xdr:row>20</xdr:row>
      <xdr:rowOff>457200</xdr:rowOff>
    </xdr:to>
    <xdr:sp>
      <xdr:nvSpPr>
        <xdr:cNvPr id="1" name="Line 2"/>
        <xdr:cNvSpPr>
          <a:spLocks/>
        </xdr:cNvSpPr>
      </xdr:nvSpPr>
      <xdr:spPr>
        <a:xfrm>
          <a:off x="3152775" y="170211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28125" style="0" bestFit="1" customWidth="1"/>
    <col min="2" max="2" width="15.57421875" style="0" customWidth="1"/>
    <col min="3" max="3" width="18.28125" style="0" customWidth="1"/>
    <col min="4" max="4" width="12.421875" style="42" bestFit="1" customWidth="1"/>
    <col min="5" max="5" width="29.00390625" style="0" bestFit="1" customWidth="1"/>
    <col min="6" max="6" width="27.421875" style="0" customWidth="1"/>
    <col min="7" max="7" width="45.421875" style="0" customWidth="1"/>
  </cols>
  <sheetData>
    <row r="1" spans="1:7" ht="16.5" thickBot="1">
      <c r="A1" s="1" t="s">
        <v>0</v>
      </c>
      <c r="B1" s="2" t="s">
        <v>1</v>
      </c>
      <c r="C1" s="2" t="s">
        <v>2</v>
      </c>
      <c r="D1" s="39" t="s">
        <v>3</v>
      </c>
      <c r="E1" s="2" t="s">
        <v>43</v>
      </c>
      <c r="F1" s="2" t="s">
        <v>44</v>
      </c>
      <c r="G1" s="8" t="s">
        <v>45</v>
      </c>
    </row>
    <row r="2" spans="1:7" ht="48" thickBot="1">
      <c r="A2" s="3">
        <v>1</v>
      </c>
      <c r="B2" s="4" t="s">
        <v>4</v>
      </c>
      <c r="C2" s="4" t="s">
        <v>5</v>
      </c>
      <c r="D2" s="40">
        <v>198000</v>
      </c>
      <c r="E2" s="18" t="s">
        <v>60</v>
      </c>
      <c r="F2" s="9" t="s">
        <v>6</v>
      </c>
      <c r="G2" s="15"/>
    </row>
    <row r="3" spans="1:7" ht="48" thickBot="1">
      <c r="A3" s="3">
        <v>2</v>
      </c>
      <c r="B3" s="4" t="s">
        <v>7</v>
      </c>
      <c r="C3" s="4" t="s">
        <v>8</v>
      </c>
      <c r="D3" s="40">
        <v>20000</v>
      </c>
      <c r="E3" s="47" t="s">
        <v>67</v>
      </c>
      <c r="F3" s="13" t="s">
        <v>91</v>
      </c>
      <c r="G3" s="16" t="s">
        <v>90</v>
      </c>
    </row>
    <row r="4" spans="1:7" ht="48" thickBot="1">
      <c r="A4" s="3">
        <v>3</v>
      </c>
      <c r="B4" s="4" t="s">
        <v>9</v>
      </c>
      <c r="C4" s="4" t="s">
        <v>10</v>
      </c>
      <c r="D4" s="40">
        <v>31680</v>
      </c>
      <c r="E4" s="47" t="s">
        <v>68</v>
      </c>
      <c r="F4" s="9" t="s">
        <v>6</v>
      </c>
      <c r="G4" s="15"/>
    </row>
    <row r="5" spans="1:7" ht="48" thickBot="1">
      <c r="A5" s="3">
        <v>5</v>
      </c>
      <c r="B5" s="4" t="s">
        <v>62</v>
      </c>
      <c r="C5" s="4" t="s">
        <v>11</v>
      </c>
      <c r="D5" s="40">
        <v>7200</v>
      </c>
      <c r="E5" s="10" t="s">
        <v>69</v>
      </c>
      <c r="F5" s="16" t="s">
        <v>95</v>
      </c>
      <c r="G5" s="19" t="s">
        <v>61</v>
      </c>
    </row>
    <row r="6" spans="1:7" ht="32.25" thickBot="1">
      <c r="A6" s="3">
        <v>6</v>
      </c>
      <c r="B6" s="4" t="s">
        <v>12</v>
      </c>
      <c r="C6" s="4" t="s">
        <v>13</v>
      </c>
      <c r="D6" s="40">
        <v>13200</v>
      </c>
      <c r="E6" s="47" t="s">
        <v>70</v>
      </c>
      <c r="F6" s="9" t="s">
        <v>6</v>
      </c>
      <c r="G6" s="15"/>
    </row>
    <row r="7" spans="1:7" ht="32.25" thickBot="1">
      <c r="A7" s="3">
        <v>7</v>
      </c>
      <c r="B7" s="4" t="s">
        <v>14</v>
      </c>
      <c r="C7" s="4" t="s">
        <v>15</v>
      </c>
      <c r="D7" s="40">
        <v>2420</v>
      </c>
      <c r="E7" s="48" t="s">
        <v>71</v>
      </c>
      <c r="F7" s="9" t="s">
        <v>6</v>
      </c>
      <c r="G7" s="15"/>
    </row>
    <row r="8" spans="1:7" ht="32.25" thickBot="1">
      <c r="A8" s="3">
        <v>8</v>
      </c>
      <c r="B8" s="4" t="s">
        <v>16</v>
      </c>
      <c r="C8" s="4" t="s">
        <v>92</v>
      </c>
      <c r="D8" s="40">
        <v>4840</v>
      </c>
      <c r="E8" s="48" t="s">
        <v>17</v>
      </c>
      <c r="F8" s="9" t="s">
        <v>6</v>
      </c>
      <c r="G8" s="15"/>
    </row>
    <row r="9" spans="1:7" ht="32.25" thickBot="1">
      <c r="A9" s="3">
        <v>9</v>
      </c>
      <c r="B9" s="4" t="s">
        <v>18</v>
      </c>
      <c r="C9" s="4" t="s">
        <v>19</v>
      </c>
      <c r="D9" s="40">
        <v>5500</v>
      </c>
      <c r="E9" s="48" t="s">
        <v>36</v>
      </c>
      <c r="F9" s="9" t="s">
        <v>6</v>
      </c>
      <c r="G9" s="15"/>
    </row>
    <row r="10" spans="1:7" ht="32.25" thickBot="1">
      <c r="A10" s="3">
        <v>10</v>
      </c>
      <c r="B10" s="4" t="s">
        <v>20</v>
      </c>
      <c r="C10" s="4" t="s">
        <v>93</v>
      </c>
      <c r="D10" s="40">
        <v>7920</v>
      </c>
      <c r="E10" s="47" t="s">
        <v>72</v>
      </c>
      <c r="F10" s="9" t="s">
        <v>6</v>
      </c>
      <c r="G10" s="15"/>
    </row>
    <row r="11" spans="1:7" ht="48" thickBot="1">
      <c r="A11" s="3">
        <v>11</v>
      </c>
      <c r="B11" s="4" t="s">
        <v>21</v>
      </c>
      <c r="C11" s="4" t="s">
        <v>22</v>
      </c>
      <c r="D11" s="40">
        <v>59400</v>
      </c>
      <c r="E11" s="47" t="s">
        <v>73</v>
      </c>
      <c r="F11" s="9" t="s">
        <v>6</v>
      </c>
      <c r="G11" s="15"/>
    </row>
    <row r="12" spans="1:7" ht="32.25" thickBot="1">
      <c r="A12" s="3">
        <v>12</v>
      </c>
      <c r="B12" s="4" t="s">
        <v>23</v>
      </c>
      <c r="C12" s="4" t="s">
        <v>24</v>
      </c>
      <c r="D12" s="40">
        <v>3960</v>
      </c>
      <c r="E12" s="47" t="s">
        <v>74</v>
      </c>
      <c r="F12" s="9" t="s">
        <v>6</v>
      </c>
      <c r="G12" s="15"/>
    </row>
    <row r="13" spans="1:7" ht="32.25" thickBot="1">
      <c r="A13" s="3">
        <v>13</v>
      </c>
      <c r="B13" s="4" t="s">
        <v>25</v>
      </c>
      <c r="C13" s="4" t="s">
        <v>41</v>
      </c>
      <c r="D13" s="40">
        <v>29700</v>
      </c>
      <c r="E13" s="47" t="s">
        <v>75</v>
      </c>
      <c r="F13" s="9" t="s">
        <v>6</v>
      </c>
      <c r="G13" s="15"/>
    </row>
    <row r="14" spans="1:7" ht="32.25" thickBot="1">
      <c r="A14" s="3">
        <v>14</v>
      </c>
      <c r="B14" s="4" t="s">
        <v>26</v>
      </c>
      <c r="C14" s="4" t="s">
        <v>27</v>
      </c>
      <c r="D14" s="40">
        <v>23100</v>
      </c>
      <c r="E14" s="47" t="s">
        <v>76</v>
      </c>
      <c r="F14" s="9" t="s">
        <v>6</v>
      </c>
      <c r="G14" s="15"/>
    </row>
    <row r="15" spans="1:7" ht="16.5" thickBot="1">
      <c r="A15" s="91">
        <v>15</v>
      </c>
      <c r="B15" s="5" t="s">
        <v>28</v>
      </c>
      <c r="C15" s="91" t="s">
        <v>30</v>
      </c>
      <c r="D15" s="93">
        <v>17820</v>
      </c>
      <c r="E15" s="96" t="s">
        <v>77</v>
      </c>
      <c r="F15" s="95" t="s">
        <v>6</v>
      </c>
      <c r="G15" s="89"/>
    </row>
    <row r="16" spans="1:7" ht="16.5" thickBot="1">
      <c r="A16" s="92"/>
      <c r="B16" s="4" t="s">
        <v>29</v>
      </c>
      <c r="C16" s="92"/>
      <c r="D16" s="94"/>
      <c r="E16" s="97"/>
      <c r="F16" s="95"/>
      <c r="G16" s="90"/>
    </row>
    <row r="17" spans="1:7" ht="48" thickBot="1">
      <c r="A17" s="3">
        <v>16</v>
      </c>
      <c r="B17" s="4" t="s">
        <v>31</v>
      </c>
      <c r="C17" s="4" t="s">
        <v>94</v>
      </c>
      <c r="D17" s="40">
        <v>56100</v>
      </c>
      <c r="E17" s="47" t="s">
        <v>78</v>
      </c>
      <c r="F17" s="9" t="s">
        <v>6</v>
      </c>
      <c r="G17" s="15"/>
    </row>
    <row r="18" spans="1:7" ht="48" thickBot="1">
      <c r="A18" s="3">
        <v>17</v>
      </c>
      <c r="B18" s="4" t="s">
        <v>32</v>
      </c>
      <c r="C18" s="4" t="s">
        <v>33</v>
      </c>
      <c r="D18" s="40">
        <v>11000</v>
      </c>
      <c r="E18" s="10" t="s">
        <v>69</v>
      </c>
      <c r="F18" s="16" t="s">
        <v>95</v>
      </c>
      <c r="G18" s="16" t="s">
        <v>63</v>
      </c>
    </row>
    <row r="19" spans="1:6" ht="32.25" thickBot="1">
      <c r="A19" s="3">
        <v>18</v>
      </c>
      <c r="B19" s="4" t="s">
        <v>34</v>
      </c>
      <c r="C19" s="4" t="s">
        <v>35</v>
      </c>
      <c r="D19" s="40">
        <v>5000</v>
      </c>
      <c r="E19" s="10" t="s">
        <v>69</v>
      </c>
      <c r="F19" s="16" t="s">
        <v>95</v>
      </c>
    </row>
    <row r="20" spans="1:6" ht="16.5" thickBot="1">
      <c r="A20" s="3">
        <v>19</v>
      </c>
      <c r="B20" s="4" t="s">
        <v>37</v>
      </c>
      <c r="C20" s="4" t="s">
        <v>96</v>
      </c>
      <c r="D20" s="40">
        <v>5000</v>
      </c>
      <c r="E20" s="10" t="s">
        <v>69</v>
      </c>
      <c r="F20" s="16" t="s">
        <v>95</v>
      </c>
    </row>
    <row r="21" spans="1:7" ht="32.25" thickBot="1">
      <c r="A21" s="3">
        <v>20</v>
      </c>
      <c r="B21" s="4" t="s">
        <v>38</v>
      </c>
      <c r="C21" s="4" t="s">
        <v>39</v>
      </c>
      <c r="D21" s="40">
        <v>33000</v>
      </c>
      <c r="E21" s="47" t="s">
        <v>79</v>
      </c>
      <c r="F21" s="9" t="s">
        <v>6</v>
      </c>
      <c r="G21" s="15"/>
    </row>
    <row r="22" spans="1:7" ht="32.25" thickBot="1">
      <c r="A22" s="3">
        <v>21</v>
      </c>
      <c r="B22" s="4" t="s">
        <v>40</v>
      </c>
      <c r="C22" s="4" t="s">
        <v>97</v>
      </c>
      <c r="D22" s="40">
        <v>26400</v>
      </c>
      <c r="E22" s="47" t="s">
        <v>80</v>
      </c>
      <c r="F22" s="9" t="s">
        <v>6</v>
      </c>
      <c r="G22" s="15" t="s">
        <v>89</v>
      </c>
    </row>
    <row r="23" spans="1:7" ht="16.5" thickBot="1">
      <c r="A23" s="3"/>
      <c r="B23" s="4"/>
      <c r="C23" s="7" t="s">
        <v>42</v>
      </c>
      <c r="D23" s="50">
        <f>SUM(D2:D22)</f>
        <v>561240</v>
      </c>
      <c r="E23" s="12"/>
      <c r="F23" s="9"/>
      <c r="G23" s="15"/>
    </row>
    <row r="24" ht="15.75" thickBot="1">
      <c r="E24" s="24"/>
    </row>
    <row r="25" spans="1:7" ht="16.5" thickBot="1">
      <c r="A25" s="34"/>
      <c r="B25" s="35" t="s">
        <v>46</v>
      </c>
      <c r="C25" s="36"/>
      <c r="D25" s="43"/>
      <c r="E25" s="36"/>
      <c r="F25" s="37"/>
      <c r="G25" s="15"/>
    </row>
    <row r="26" spans="1:7" ht="47.25">
      <c r="A26" s="30">
        <v>1</v>
      </c>
      <c r="B26" s="32" t="s">
        <v>47</v>
      </c>
      <c r="C26" s="32" t="s">
        <v>98</v>
      </c>
      <c r="D26" s="44">
        <v>10890</v>
      </c>
      <c r="E26" s="47" t="s">
        <v>81</v>
      </c>
      <c r="F26" s="33" t="s">
        <v>85</v>
      </c>
      <c r="G26" s="15" t="s">
        <v>87</v>
      </c>
    </row>
    <row r="27" spans="1:7" ht="31.5">
      <c r="A27" s="25">
        <v>2</v>
      </c>
      <c r="B27" s="23" t="s">
        <v>48</v>
      </c>
      <c r="C27" s="23" t="s">
        <v>49</v>
      </c>
      <c r="D27" s="45">
        <v>11220</v>
      </c>
      <c r="E27" s="47" t="s">
        <v>82</v>
      </c>
      <c r="F27" s="26" t="s">
        <v>86</v>
      </c>
      <c r="G27" s="15" t="s">
        <v>88</v>
      </c>
    </row>
    <row r="28" spans="1:7" ht="47.25">
      <c r="A28" s="25">
        <v>3</v>
      </c>
      <c r="B28" s="23" t="s">
        <v>50</v>
      </c>
      <c r="C28" s="23" t="s">
        <v>99</v>
      </c>
      <c r="D28" s="45">
        <v>26400</v>
      </c>
      <c r="E28" s="47" t="s">
        <v>84</v>
      </c>
      <c r="F28" s="26" t="s">
        <v>86</v>
      </c>
      <c r="G28" s="15" t="s">
        <v>53</v>
      </c>
    </row>
    <row r="29" spans="1:7" ht="31.5">
      <c r="A29" s="25">
        <v>4</v>
      </c>
      <c r="B29" s="23" t="s">
        <v>51</v>
      </c>
      <c r="C29" s="23" t="s">
        <v>52</v>
      </c>
      <c r="D29" s="45">
        <v>3000</v>
      </c>
      <c r="E29" s="14" t="s">
        <v>69</v>
      </c>
      <c r="F29" s="26" t="s">
        <v>53</v>
      </c>
      <c r="G29" s="22" t="s">
        <v>64</v>
      </c>
    </row>
    <row r="30" spans="1:7" ht="15.75">
      <c r="A30" s="25">
        <v>5</v>
      </c>
      <c r="B30" s="23" t="s">
        <v>54</v>
      </c>
      <c r="C30" s="23" t="s">
        <v>55</v>
      </c>
      <c r="D30" s="45">
        <v>4000</v>
      </c>
      <c r="E30" s="47" t="s">
        <v>100</v>
      </c>
      <c r="F30" s="26" t="s">
        <v>56</v>
      </c>
      <c r="G30" s="15"/>
    </row>
    <row r="31" spans="1:8" ht="16.5" thickBot="1">
      <c r="A31" s="29">
        <v>6</v>
      </c>
      <c r="B31" s="27" t="s">
        <v>65</v>
      </c>
      <c r="C31" s="28" t="s">
        <v>66</v>
      </c>
      <c r="D31" s="46">
        <v>5000</v>
      </c>
      <c r="E31" s="28" t="s">
        <v>69</v>
      </c>
      <c r="F31" s="16" t="s">
        <v>95</v>
      </c>
      <c r="G31" s="17" t="s">
        <v>83</v>
      </c>
      <c r="H31" s="17"/>
    </row>
    <row r="32" spans="1:8" ht="16.5" thickBot="1">
      <c r="A32" s="20"/>
      <c r="B32" s="20"/>
      <c r="C32" s="7" t="s">
        <v>57</v>
      </c>
      <c r="D32" s="50">
        <f>SUM(D25:D31)</f>
        <v>60510</v>
      </c>
      <c r="E32" s="21"/>
      <c r="F32" s="21"/>
      <c r="G32" s="17"/>
      <c r="H32" s="17"/>
    </row>
    <row r="33" spans="3:6" ht="16.5" thickBot="1">
      <c r="C33" s="7" t="s">
        <v>58</v>
      </c>
      <c r="D33" s="41">
        <v>621750</v>
      </c>
      <c r="E33" s="49">
        <f>341600+64800+169200+24100</f>
        <v>599700</v>
      </c>
      <c r="F33" s="38" t="s">
        <v>101</v>
      </c>
    </row>
    <row r="34" spans="5:7" ht="15">
      <c r="E34" s="17"/>
      <c r="F34" s="17"/>
      <c r="G34" s="21"/>
    </row>
    <row r="35" spans="1:7" ht="15.75">
      <c r="A35" s="11"/>
      <c r="E35" s="21"/>
      <c r="F35" s="21"/>
      <c r="G35" s="21"/>
    </row>
    <row r="36" spans="1:4" ht="78.75">
      <c r="A36" s="6" t="s">
        <v>59</v>
      </c>
      <c r="B36" s="14"/>
      <c r="C36" s="51" t="s">
        <v>108</v>
      </c>
      <c r="D36" s="50">
        <f>621750-16000</f>
        <v>605750</v>
      </c>
    </row>
    <row r="37" spans="1:4" ht="15.75">
      <c r="A37" s="6"/>
      <c r="D37" s="50"/>
    </row>
    <row r="38" spans="1:6" ht="18">
      <c r="A38" s="6"/>
      <c r="C38" t="s">
        <v>102</v>
      </c>
      <c r="D38" s="50">
        <f>621750/4</f>
        <v>155437.5</v>
      </c>
      <c r="E38" s="50">
        <f>155437.5/45.81</f>
        <v>3393.0910281597903</v>
      </c>
      <c r="F38" s="53" t="s">
        <v>106</v>
      </c>
    </row>
    <row r="39" spans="1:6" ht="18">
      <c r="A39" s="6"/>
      <c r="C39" t="s">
        <v>103</v>
      </c>
      <c r="D39" s="50">
        <f>621750/4</f>
        <v>155437.5</v>
      </c>
      <c r="E39" s="50">
        <f>155437.5/45.81</f>
        <v>3393.0910281597903</v>
      </c>
      <c r="F39" s="53" t="s">
        <v>106</v>
      </c>
    </row>
    <row r="40" spans="1:8" ht="36">
      <c r="A40" s="6"/>
      <c r="C40" s="52" t="s">
        <v>104</v>
      </c>
      <c r="D40" s="50">
        <f>621750/4</f>
        <v>155437.5</v>
      </c>
      <c r="E40" s="42">
        <f>D40/45.74</f>
        <v>3398.2837778749454</v>
      </c>
      <c r="F40" s="53" t="s">
        <v>109</v>
      </c>
      <c r="G40" s="54"/>
      <c r="H40" s="55"/>
    </row>
    <row r="41" spans="1:6" ht="36">
      <c r="A41" s="6"/>
      <c r="C41" s="52" t="s">
        <v>105</v>
      </c>
      <c r="D41" s="50">
        <f>621750/4</f>
        <v>155437.5</v>
      </c>
      <c r="E41">
        <v>3427.5</v>
      </c>
      <c r="F41" s="53" t="s">
        <v>110</v>
      </c>
    </row>
    <row r="42" spans="1:7" ht="15">
      <c r="A42" s="50">
        <f>SUM(A35:A41)</f>
        <v>0</v>
      </c>
      <c r="G42" s="50">
        <f>SUM(G35:G41)</f>
        <v>0</v>
      </c>
    </row>
    <row r="44" ht="15">
      <c r="C44" t="s">
        <v>107</v>
      </c>
    </row>
  </sheetData>
  <sheetProtection/>
  <mergeCells count="6">
    <mergeCell ref="G15:G16"/>
    <mergeCell ref="A15:A16"/>
    <mergeCell ref="C15:C16"/>
    <mergeCell ref="D15:D16"/>
    <mergeCell ref="F15:F16"/>
    <mergeCell ref="E15:E1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8">
      <selection activeCell="E46" sqref="E46:E47"/>
    </sheetView>
  </sheetViews>
  <sheetFormatPr defaultColWidth="9.140625" defaultRowHeight="15"/>
  <cols>
    <col min="1" max="1" width="6.28125" style="0" bestFit="1" customWidth="1"/>
    <col min="3" max="3" width="15.8515625" style="0" bestFit="1" customWidth="1"/>
    <col min="5" max="5" width="13.28125" style="0" bestFit="1" customWidth="1"/>
    <col min="7" max="7" width="6.28125" style="0" bestFit="1" customWidth="1"/>
    <col min="8" max="8" width="15.57421875" style="0" customWidth="1"/>
    <col min="9" max="9" width="18.28125" style="0" customWidth="1"/>
    <col min="10" max="10" width="12.421875" style="42" bestFit="1" customWidth="1"/>
    <col min="12" max="12" width="15.00390625" style="19" customWidth="1"/>
  </cols>
  <sheetData>
    <row r="1" spans="1:12" ht="45.75" thickBot="1">
      <c r="A1" s="99" t="s">
        <v>111</v>
      </c>
      <c r="B1" s="100"/>
      <c r="C1" s="100"/>
      <c r="D1" s="100"/>
      <c r="E1" s="101"/>
      <c r="G1" s="105" t="s">
        <v>124</v>
      </c>
      <c r="H1" s="106"/>
      <c r="I1" s="106"/>
      <c r="J1" s="107"/>
      <c r="K1" s="68"/>
      <c r="L1" s="69" t="s">
        <v>125</v>
      </c>
    </row>
    <row r="2" spans="1:12" ht="32.25" thickBot="1">
      <c r="A2" s="57" t="s">
        <v>0</v>
      </c>
      <c r="B2" s="58" t="s">
        <v>1</v>
      </c>
      <c r="C2" s="58" t="s">
        <v>2</v>
      </c>
      <c r="D2" s="58" t="s">
        <v>3</v>
      </c>
      <c r="E2" s="58" t="s">
        <v>112</v>
      </c>
      <c r="G2" s="1" t="s">
        <v>0</v>
      </c>
      <c r="H2" s="2" t="s">
        <v>1</v>
      </c>
      <c r="I2" s="2" t="s">
        <v>2</v>
      </c>
      <c r="J2" s="39" t="s">
        <v>3</v>
      </c>
      <c r="L2" s="70"/>
    </row>
    <row r="3" spans="1:12" ht="63.75" thickBot="1">
      <c r="A3" s="59">
        <v>1</v>
      </c>
      <c r="B3" s="60" t="s">
        <v>4</v>
      </c>
      <c r="C3" s="60" t="s">
        <v>5</v>
      </c>
      <c r="D3" s="61">
        <v>198000</v>
      </c>
      <c r="E3" s="60" t="s">
        <v>113</v>
      </c>
      <c r="G3" s="3">
        <v>1</v>
      </c>
      <c r="H3" s="4" t="s">
        <v>4</v>
      </c>
      <c r="I3" s="4" t="s">
        <v>5</v>
      </c>
      <c r="J3" s="40">
        <v>198000</v>
      </c>
      <c r="L3" s="70">
        <f>(D3-J3)/D3</f>
        <v>0</v>
      </c>
    </row>
    <row r="4" spans="1:12" ht="63.75" thickBot="1">
      <c r="A4" s="59">
        <v>2</v>
      </c>
      <c r="B4" s="60" t="s">
        <v>7</v>
      </c>
      <c r="C4" s="60" t="s">
        <v>8</v>
      </c>
      <c r="D4" s="61">
        <v>20000</v>
      </c>
      <c r="E4" s="62" t="s">
        <v>114</v>
      </c>
      <c r="G4" s="3">
        <v>2</v>
      </c>
      <c r="H4" s="4" t="s">
        <v>7</v>
      </c>
      <c r="I4" s="4" t="s">
        <v>8</v>
      </c>
      <c r="J4" s="40">
        <v>20000</v>
      </c>
      <c r="L4" s="70">
        <f>(D4-J4)/D4</f>
        <v>0</v>
      </c>
    </row>
    <row r="5" spans="1:12" ht="48" thickBot="1">
      <c r="A5" s="59">
        <v>3</v>
      </c>
      <c r="B5" s="60" t="s">
        <v>9</v>
      </c>
      <c r="C5" s="60" t="s">
        <v>10</v>
      </c>
      <c r="D5" s="82">
        <v>31680</v>
      </c>
      <c r="E5" s="62" t="s">
        <v>114</v>
      </c>
      <c r="G5" s="3">
        <v>3</v>
      </c>
      <c r="H5" s="4" t="s">
        <v>9</v>
      </c>
      <c r="I5" s="4" t="s">
        <v>10</v>
      </c>
      <c r="J5" s="40">
        <v>31680</v>
      </c>
      <c r="L5" s="70">
        <f>(D5-J5)/D5</f>
        <v>0</v>
      </c>
    </row>
    <row r="6" spans="1:12" ht="48" thickBot="1">
      <c r="A6" s="91">
        <v>4</v>
      </c>
      <c r="B6" s="63" t="s">
        <v>115</v>
      </c>
      <c r="C6" s="91" t="s">
        <v>117</v>
      </c>
      <c r="D6" s="108">
        <v>24000</v>
      </c>
      <c r="E6" s="96" t="s">
        <v>114</v>
      </c>
      <c r="G6" s="3">
        <v>5</v>
      </c>
      <c r="H6" s="4" t="s">
        <v>62</v>
      </c>
      <c r="I6" s="4" t="s">
        <v>11</v>
      </c>
      <c r="J6" s="40">
        <v>7200</v>
      </c>
      <c r="L6" s="70">
        <f>(D6-J6)/D6</f>
        <v>0.7</v>
      </c>
    </row>
    <row r="7" spans="1:12" ht="63.75" thickBot="1">
      <c r="A7" s="92"/>
      <c r="B7" s="60" t="s">
        <v>116</v>
      </c>
      <c r="C7" s="92"/>
      <c r="D7" s="109"/>
      <c r="E7" s="97"/>
      <c r="G7" s="3">
        <v>6</v>
      </c>
      <c r="H7" s="4" t="s">
        <v>12</v>
      </c>
      <c r="I7" s="4" t="s">
        <v>13</v>
      </c>
      <c r="J7" s="40">
        <v>13200</v>
      </c>
      <c r="L7" s="70">
        <f aca="true" t="shared" si="0" ref="L7:L16">(D8-J7)/D8</f>
        <v>0</v>
      </c>
    </row>
    <row r="8" spans="1:12" ht="48" thickBot="1">
      <c r="A8" s="59">
        <v>4</v>
      </c>
      <c r="B8" s="60" t="s">
        <v>12</v>
      </c>
      <c r="C8" s="60" t="s">
        <v>13</v>
      </c>
      <c r="D8" s="61">
        <v>13200</v>
      </c>
      <c r="E8" s="62" t="s">
        <v>114</v>
      </c>
      <c r="G8" s="3">
        <v>7</v>
      </c>
      <c r="H8" s="4" t="s">
        <v>14</v>
      </c>
      <c r="I8" s="4" t="s">
        <v>15</v>
      </c>
      <c r="J8" s="40">
        <v>2420</v>
      </c>
      <c r="L8" s="70">
        <f t="shared" si="0"/>
        <v>0</v>
      </c>
    </row>
    <row r="9" spans="1:12" ht="63.75" thickBot="1">
      <c r="A9" s="59">
        <v>5</v>
      </c>
      <c r="B9" s="60" t="s">
        <v>14</v>
      </c>
      <c r="C9" s="60" t="s">
        <v>15</v>
      </c>
      <c r="D9" s="61">
        <v>2420</v>
      </c>
      <c r="E9" s="62" t="s">
        <v>114</v>
      </c>
      <c r="G9" s="3">
        <v>8</v>
      </c>
      <c r="H9" s="4" t="s">
        <v>16</v>
      </c>
      <c r="I9" s="4" t="s">
        <v>92</v>
      </c>
      <c r="J9" s="40">
        <v>4840</v>
      </c>
      <c r="L9" s="70">
        <f t="shared" si="0"/>
        <v>-0.1</v>
      </c>
    </row>
    <row r="10" spans="1:12" ht="48" thickBot="1">
      <c r="A10" s="59">
        <v>6</v>
      </c>
      <c r="B10" s="60" t="s">
        <v>16</v>
      </c>
      <c r="C10" s="60" t="s">
        <v>118</v>
      </c>
      <c r="D10" s="61">
        <v>4400</v>
      </c>
      <c r="E10" s="62" t="s">
        <v>114</v>
      </c>
      <c r="G10" s="3">
        <v>9</v>
      </c>
      <c r="H10" s="4" t="s">
        <v>18</v>
      </c>
      <c r="I10" s="4" t="s">
        <v>19</v>
      </c>
      <c r="J10" s="40">
        <v>5500</v>
      </c>
      <c r="L10" s="70">
        <f t="shared" si="0"/>
        <v>0</v>
      </c>
    </row>
    <row r="11" spans="1:12" ht="48" thickBot="1">
      <c r="A11" s="59">
        <v>7</v>
      </c>
      <c r="B11" s="60" t="s">
        <v>18</v>
      </c>
      <c r="C11" s="60" t="s">
        <v>19</v>
      </c>
      <c r="D11" s="61">
        <v>5500</v>
      </c>
      <c r="E11" s="62" t="s">
        <v>114</v>
      </c>
      <c r="G11" s="3">
        <v>10</v>
      </c>
      <c r="H11" s="4" t="s">
        <v>20</v>
      </c>
      <c r="I11" s="4" t="s">
        <v>93</v>
      </c>
      <c r="J11" s="40">
        <v>7920</v>
      </c>
      <c r="L11" s="70">
        <f t="shared" si="0"/>
        <v>0.14285714285714285</v>
      </c>
    </row>
    <row r="12" spans="1:12" ht="48" thickBot="1">
      <c r="A12" s="59">
        <v>8</v>
      </c>
      <c r="B12" s="60" t="s">
        <v>20</v>
      </c>
      <c r="C12" s="60" t="s">
        <v>119</v>
      </c>
      <c r="D12" s="61">
        <v>9240</v>
      </c>
      <c r="E12" s="62" t="s">
        <v>114</v>
      </c>
      <c r="G12" s="3">
        <v>11</v>
      </c>
      <c r="H12" s="4" t="s">
        <v>21</v>
      </c>
      <c r="I12" s="4" t="s">
        <v>22</v>
      </c>
      <c r="J12" s="40">
        <v>59400</v>
      </c>
      <c r="L12" s="70">
        <f t="shared" si="0"/>
        <v>0</v>
      </c>
    </row>
    <row r="13" spans="1:12" ht="79.5" thickBot="1">
      <c r="A13" s="59">
        <v>9</v>
      </c>
      <c r="B13" s="60" t="s">
        <v>21</v>
      </c>
      <c r="C13" s="60" t="s">
        <v>22</v>
      </c>
      <c r="D13" s="61">
        <v>59400</v>
      </c>
      <c r="E13" s="62" t="s">
        <v>114</v>
      </c>
      <c r="G13" s="3">
        <v>12</v>
      </c>
      <c r="H13" s="4" t="s">
        <v>23</v>
      </c>
      <c r="I13" s="4" t="s">
        <v>24</v>
      </c>
      <c r="J13" s="40">
        <v>3960</v>
      </c>
      <c r="L13" s="70">
        <f t="shared" si="0"/>
        <v>0</v>
      </c>
    </row>
    <row r="14" spans="1:12" ht="63.75" thickBot="1">
      <c r="A14" s="59">
        <v>10</v>
      </c>
      <c r="B14" s="60" t="s">
        <v>23</v>
      </c>
      <c r="C14" s="60" t="s">
        <v>24</v>
      </c>
      <c r="D14" s="61">
        <v>3960</v>
      </c>
      <c r="E14" s="62" t="s">
        <v>114</v>
      </c>
      <c r="G14" s="3">
        <v>13</v>
      </c>
      <c r="H14" s="4" t="s">
        <v>25</v>
      </c>
      <c r="I14" s="4" t="s">
        <v>41</v>
      </c>
      <c r="J14" s="40">
        <v>29700</v>
      </c>
      <c r="L14" s="70">
        <f t="shared" si="0"/>
        <v>-0.08791208791208792</v>
      </c>
    </row>
    <row r="15" spans="1:12" ht="63.75" thickBot="1">
      <c r="A15" s="59">
        <v>11</v>
      </c>
      <c r="B15" s="60" t="s">
        <v>25</v>
      </c>
      <c r="C15" s="60" t="s">
        <v>120</v>
      </c>
      <c r="D15" s="61">
        <v>27300</v>
      </c>
      <c r="E15" s="62" t="s">
        <v>114</v>
      </c>
      <c r="G15" s="3">
        <v>14</v>
      </c>
      <c r="H15" s="4" t="s">
        <v>26</v>
      </c>
      <c r="I15" s="4" t="s">
        <v>27</v>
      </c>
      <c r="J15" s="40">
        <v>23100</v>
      </c>
      <c r="L15" s="70">
        <f t="shared" si="0"/>
        <v>0</v>
      </c>
    </row>
    <row r="16" spans="1:12" ht="48" thickBot="1">
      <c r="A16" s="59">
        <v>12</v>
      </c>
      <c r="B16" s="60" t="s">
        <v>26</v>
      </c>
      <c r="C16" s="60" t="s">
        <v>27</v>
      </c>
      <c r="D16" s="61">
        <v>23100</v>
      </c>
      <c r="E16" s="62" t="s">
        <v>114</v>
      </c>
      <c r="G16" s="91">
        <v>15</v>
      </c>
      <c r="H16" s="5" t="s">
        <v>28</v>
      </c>
      <c r="I16" s="91" t="s">
        <v>30</v>
      </c>
      <c r="J16" s="93">
        <v>17820</v>
      </c>
      <c r="L16" s="70">
        <f t="shared" si="0"/>
        <v>0</v>
      </c>
    </row>
    <row r="17" spans="1:12" ht="32.25" thickBot="1">
      <c r="A17" s="91">
        <v>13</v>
      </c>
      <c r="B17" s="63" t="s">
        <v>28</v>
      </c>
      <c r="C17" s="91" t="s">
        <v>30</v>
      </c>
      <c r="D17" s="108">
        <v>17820</v>
      </c>
      <c r="E17" s="96" t="s">
        <v>114</v>
      </c>
      <c r="G17" s="92"/>
      <c r="H17" s="4" t="s">
        <v>29</v>
      </c>
      <c r="I17" s="92"/>
      <c r="J17" s="94"/>
      <c r="L17" s="70"/>
    </row>
    <row r="18" spans="1:12" ht="48" thickBot="1">
      <c r="A18" s="92"/>
      <c r="B18" s="60" t="s">
        <v>29</v>
      </c>
      <c r="C18" s="92"/>
      <c r="D18" s="109"/>
      <c r="E18" s="97"/>
      <c r="G18" s="3">
        <v>16</v>
      </c>
      <c r="H18" s="4" t="s">
        <v>31</v>
      </c>
      <c r="I18" s="4" t="s">
        <v>94</v>
      </c>
      <c r="J18" s="40">
        <v>56100</v>
      </c>
      <c r="L18" s="70">
        <f>(D19-J18)/D19</f>
        <v>-0.0005350454788657035</v>
      </c>
    </row>
    <row r="19" spans="1:12" ht="95.25" thickBot="1">
      <c r="A19" s="59">
        <v>14</v>
      </c>
      <c r="B19" s="60" t="s">
        <v>31</v>
      </c>
      <c r="C19" s="60" t="s">
        <v>121</v>
      </c>
      <c r="D19" s="61">
        <v>56070</v>
      </c>
      <c r="E19" s="62" t="s">
        <v>114</v>
      </c>
      <c r="G19" s="3">
        <v>17</v>
      </c>
      <c r="H19" s="4" t="s">
        <v>32</v>
      </c>
      <c r="I19" s="4" t="s">
        <v>33</v>
      </c>
      <c r="J19" s="40">
        <v>11000</v>
      </c>
      <c r="L19" s="70">
        <v>1</v>
      </c>
    </row>
    <row r="20" spans="1:12" ht="32.25" thickBot="1">
      <c r="A20" s="59">
        <v>15</v>
      </c>
      <c r="B20" s="60" t="s">
        <v>38</v>
      </c>
      <c r="C20" s="60" t="s">
        <v>39</v>
      </c>
      <c r="D20" s="61">
        <v>33000</v>
      </c>
      <c r="E20" s="62" t="s">
        <v>114</v>
      </c>
      <c r="G20" s="3">
        <v>18</v>
      </c>
      <c r="H20" s="4" t="s">
        <v>34</v>
      </c>
      <c r="I20" s="4" t="s">
        <v>35</v>
      </c>
      <c r="J20" s="40">
        <v>5000</v>
      </c>
      <c r="L20" s="70">
        <v>1</v>
      </c>
    </row>
    <row r="21" spans="1:12" ht="32.25" thickBot="1">
      <c r="A21" s="59">
        <v>16</v>
      </c>
      <c r="B21" s="60" t="s">
        <v>40</v>
      </c>
      <c r="C21" s="60" t="s">
        <v>41</v>
      </c>
      <c r="D21" s="61">
        <v>29700</v>
      </c>
      <c r="E21" s="62" t="s">
        <v>114</v>
      </c>
      <c r="G21" s="3">
        <v>19</v>
      </c>
      <c r="H21" s="4" t="s">
        <v>37</v>
      </c>
      <c r="I21" s="4" t="s">
        <v>96</v>
      </c>
      <c r="J21" s="40">
        <v>5000</v>
      </c>
      <c r="L21" s="70">
        <v>1</v>
      </c>
    </row>
    <row r="22" spans="1:12" ht="32.25" thickBot="1">
      <c r="A22" s="59"/>
      <c r="B22" s="60"/>
      <c r="C22" s="64" t="s">
        <v>42</v>
      </c>
      <c r="D22" s="84">
        <f>SUM(D3:D21)</f>
        <v>558790</v>
      </c>
      <c r="E22" s="62"/>
      <c r="G22" s="3">
        <v>20</v>
      </c>
      <c r="H22" s="4" t="s">
        <v>38</v>
      </c>
      <c r="I22" s="4" t="s">
        <v>39</v>
      </c>
      <c r="J22" s="40">
        <v>33000</v>
      </c>
      <c r="L22" s="70">
        <f>(D20-J22)/D20</f>
        <v>0</v>
      </c>
    </row>
    <row r="23" spans="7:12" ht="32.25" thickBot="1">
      <c r="G23" s="3">
        <v>21</v>
      </c>
      <c r="H23" s="4" t="s">
        <v>40</v>
      </c>
      <c r="I23" s="4" t="s">
        <v>97</v>
      </c>
      <c r="J23" s="40">
        <v>26400</v>
      </c>
      <c r="L23" s="70">
        <f>(D21-J23)/D21</f>
        <v>0.1111111111111111</v>
      </c>
    </row>
    <row r="24" spans="7:12" ht="16.5" thickBot="1">
      <c r="G24" s="3"/>
      <c r="H24" s="4"/>
      <c r="I24" s="7" t="s">
        <v>42</v>
      </c>
      <c r="J24" s="85">
        <f>SUM(J3:J23)</f>
        <v>561240</v>
      </c>
      <c r="L24" s="70">
        <f>(D22-J24)/D22</f>
        <v>-0.004384473594731473</v>
      </c>
    </row>
    <row r="25" ht="15.75" thickBot="1"/>
    <row r="26" spans="1:10" ht="16.5" thickBot="1">
      <c r="A26" s="102" t="s">
        <v>46</v>
      </c>
      <c r="B26" s="103"/>
      <c r="C26" s="103"/>
      <c r="D26" s="103"/>
      <c r="E26" s="104"/>
      <c r="G26" s="34"/>
      <c r="H26" s="35" t="s">
        <v>46</v>
      </c>
      <c r="I26" s="36"/>
      <c r="J26" s="43"/>
    </row>
    <row r="27" spans="1:12" ht="79.5" thickBot="1">
      <c r="A27" s="59">
        <v>1</v>
      </c>
      <c r="B27" s="60" t="s">
        <v>47</v>
      </c>
      <c r="C27" s="60" t="s">
        <v>122</v>
      </c>
      <c r="D27" s="61">
        <v>9900</v>
      </c>
      <c r="E27" s="62" t="s">
        <v>114</v>
      </c>
      <c r="G27" s="30">
        <v>1</v>
      </c>
      <c r="H27" s="32" t="s">
        <v>47</v>
      </c>
      <c r="I27" s="32" t="s">
        <v>98</v>
      </c>
      <c r="J27" s="44">
        <v>10890</v>
      </c>
      <c r="L27" s="19">
        <f aca="true" t="shared" si="1" ref="L27:L32">(D27-J27)/D27</f>
        <v>-0.1</v>
      </c>
    </row>
    <row r="28" spans="1:12" ht="63.75" thickBot="1">
      <c r="A28" s="59">
        <v>2</v>
      </c>
      <c r="B28" s="60" t="s">
        <v>48</v>
      </c>
      <c r="C28" s="60" t="s">
        <v>49</v>
      </c>
      <c r="D28" s="61">
        <v>11220</v>
      </c>
      <c r="E28" s="62" t="s">
        <v>114</v>
      </c>
      <c r="G28" s="25">
        <v>2</v>
      </c>
      <c r="H28" s="23" t="s">
        <v>48</v>
      </c>
      <c r="I28" s="23" t="s">
        <v>49</v>
      </c>
      <c r="J28" s="45">
        <v>11220</v>
      </c>
      <c r="L28" s="19">
        <f t="shared" si="1"/>
        <v>0</v>
      </c>
    </row>
    <row r="29" spans="1:12" ht="48" thickBot="1">
      <c r="A29" s="59">
        <v>3</v>
      </c>
      <c r="B29" s="60" t="s">
        <v>50</v>
      </c>
      <c r="C29" s="60" t="s">
        <v>123</v>
      </c>
      <c r="D29" s="61">
        <v>21780</v>
      </c>
      <c r="E29" s="62" t="s">
        <v>114</v>
      </c>
      <c r="G29" s="25">
        <v>3</v>
      </c>
      <c r="H29" s="23" t="s">
        <v>50</v>
      </c>
      <c r="I29" s="23" t="s">
        <v>99</v>
      </c>
      <c r="J29" s="45">
        <v>26400</v>
      </c>
      <c r="L29" s="70">
        <f t="shared" si="1"/>
        <v>-0.21212121212121213</v>
      </c>
    </row>
    <row r="30" spans="1:12" ht="32.25" thickBot="1">
      <c r="A30" s="59">
        <v>4</v>
      </c>
      <c r="B30" s="60" t="s">
        <v>51</v>
      </c>
      <c r="C30" s="60" t="s">
        <v>52</v>
      </c>
      <c r="D30" s="61">
        <v>3000</v>
      </c>
      <c r="E30" s="62" t="s">
        <v>114</v>
      </c>
      <c r="G30" s="25">
        <v>4</v>
      </c>
      <c r="H30" s="23" t="s">
        <v>51</v>
      </c>
      <c r="I30" s="23" t="s">
        <v>52</v>
      </c>
      <c r="J30" s="45">
        <v>3000</v>
      </c>
      <c r="L30" s="70">
        <f t="shared" si="1"/>
        <v>0</v>
      </c>
    </row>
    <row r="31" spans="1:12" ht="32.25" thickBot="1">
      <c r="A31" s="59">
        <v>5</v>
      </c>
      <c r="B31" s="60" t="s">
        <v>54</v>
      </c>
      <c r="C31" s="60" t="s">
        <v>55</v>
      </c>
      <c r="D31" s="61">
        <v>4000</v>
      </c>
      <c r="E31" s="62" t="s">
        <v>114</v>
      </c>
      <c r="G31" s="25">
        <v>5</v>
      </c>
      <c r="H31" s="23" t="s">
        <v>54</v>
      </c>
      <c r="I31" s="23" t="s">
        <v>55</v>
      </c>
      <c r="J31" s="45">
        <v>4000</v>
      </c>
      <c r="L31" s="70">
        <f t="shared" si="1"/>
        <v>0</v>
      </c>
    </row>
    <row r="32" spans="1:12" ht="16.5" thickBot="1">
      <c r="A32" s="59"/>
      <c r="B32" s="60"/>
      <c r="C32" s="64" t="s">
        <v>57</v>
      </c>
      <c r="D32" s="65">
        <f>SUM(D27:D31)</f>
        <v>49900</v>
      </c>
      <c r="E32" s="60"/>
      <c r="G32" s="29">
        <v>6</v>
      </c>
      <c r="H32" s="27" t="s">
        <v>65</v>
      </c>
      <c r="I32" s="28" t="s">
        <v>66</v>
      </c>
      <c r="J32" s="46">
        <v>5000</v>
      </c>
      <c r="L32" s="70">
        <f t="shared" si="1"/>
        <v>0.8997995991983968</v>
      </c>
    </row>
    <row r="33" spans="1:12" ht="32.25" thickBot="1">
      <c r="A33" s="66"/>
      <c r="B33" s="64"/>
      <c r="C33" s="64" t="s">
        <v>58</v>
      </c>
      <c r="D33" s="67">
        <f>D22+D32</f>
        <v>608690</v>
      </c>
      <c r="E33" s="64"/>
      <c r="G33" s="20"/>
      <c r="H33" s="20"/>
      <c r="I33" s="7" t="s">
        <v>57</v>
      </c>
      <c r="J33" s="83">
        <f>SUM(J26:J32)</f>
        <v>60510</v>
      </c>
      <c r="L33" s="70">
        <f>(D32-J33)/D32</f>
        <v>-0.212625250501002</v>
      </c>
    </row>
    <row r="34" spans="9:12" ht="16.5" thickBot="1">
      <c r="I34" s="7" t="s">
        <v>58</v>
      </c>
      <c r="J34" s="86">
        <v>621750</v>
      </c>
      <c r="L34" s="70">
        <f>(D33-J34)/D33</f>
        <v>-0.021455913519196963</v>
      </c>
    </row>
    <row r="35" ht="16.5" thickBot="1">
      <c r="G35" s="11"/>
    </row>
    <row r="36" spans="7:12" ht="15.75">
      <c r="G36" s="6"/>
      <c r="H36" s="72" t="s">
        <v>126</v>
      </c>
      <c r="I36" s="71"/>
      <c r="J36" s="73"/>
      <c r="K36" s="74"/>
      <c r="L36" s="75"/>
    </row>
    <row r="37" spans="7:12" ht="16.5" thickBot="1">
      <c r="G37" s="6"/>
      <c r="H37" s="110" t="s">
        <v>167</v>
      </c>
      <c r="I37" s="111"/>
      <c r="J37" s="111"/>
      <c r="K37" s="111"/>
      <c r="L37" s="112"/>
    </row>
    <row r="38" spans="7:10" ht="15.75">
      <c r="G38" s="6"/>
      <c r="J38" s="50"/>
    </row>
    <row r="39" spans="7:10" ht="15.75">
      <c r="G39" s="6"/>
      <c r="J39" s="50"/>
    </row>
    <row r="40" spans="2:10" ht="15.75">
      <c r="B40" t="s">
        <v>168</v>
      </c>
      <c r="G40" s="6"/>
      <c r="I40" s="52"/>
      <c r="J40" s="50"/>
    </row>
    <row r="41" spans="2:10" ht="15.75">
      <c r="B41" s="98" t="s">
        <v>172</v>
      </c>
      <c r="C41" s="98"/>
      <c r="D41" s="98"/>
      <c r="E41">
        <v>44.71</v>
      </c>
      <c r="G41" s="6"/>
      <c r="I41" s="52"/>
      <c r="J41" s="50"/>
    </row>
    <row r="42" ht="15">
      <c r="G42" s="50"/>
    </row>
    <row r="43" spans="2:5" ht="15">
      <c r="B43" s="98" t="s">
        <v>169</v>
      </c>
      <c r="C43" s="98"/>
      <c r="D43" s="98"/>
      <c r="E43" s="87">
        <f>D33/4</f>
        <v>152172.5</v>
      </c>
    </row>
    <row r="44" spans="2:5" ht="15">
      <c r="B44" s="98" t="s">
        <v>170</v>
      </c>
      <c r="C44" s="98"/>
      <c r="E44" s="42">
        <f>E43/E41</f>
        <v>3403.545068217401</v>
      </c>
    </row>
    <row r="46" spans="2:7" ht="15">
      <c r="B46" s="98" t="s">
        <v>171</v>
      </c>
      <c r="C46" s="98"/>
      <c r="E46" s="88">
        <v>3403.55</v>
      </c>
      <c r="F46" s="98" t="s">
        <v>174</v>
      </c>
      <c r="G46" s="98"/>
    </row>
    <row r="47" spans="2:7" ht="15">
      <c r="B47" t="s">
        <v>173</v>
      </c>
      <c r="E47" s="88">
        <v>3403.55</v>
      </c>
      <c r="F47" s="98"/>
      <c r="G47" s="98"/>
    </row>
  </sheetData>
  <sheetProtection/>
  <mergeCells count="20">
    <mergeCell ref="F46:G47"/>
    <mergeCell ref="H37:L37"/>
    <mergeCell ref="G16:G17"/>
    <mergeCell ref="I16:I17"/>
    <mergeCell ref="J16:J17"/>
    <mergeCell ref="G1:J1"/>
    <mergeCell ref="A17:A18"/>
    <mergeCell ref="C17:C18"/>
    <mergeCell ref="D17:D18"/>
    <mergeCell ref="E17:E18"/>
    <mergeCell ref="A6:A7"/>
    <mergeCell ref="C6:C7"/>
    <mergeCell ref="D6:D7"/>
    <mergeCell ref="E6:E7"/>
    <mergeCell ref="B41:D41"/>
    <mergeCell ref="B43:D43"/>
    <mergeCell ref="B44:C44"/>
    <mergeCell ref="B46:C46"/>
    <mergeCell ref="A1:E1"/>
    <mergeCell ref="A26:E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pane ySplit="1" topLeftCell="A18" activePane="bottomLeft" state="frozen"/>
      <selection pane="topLeft" activeCell="A1" sqref="A1"/>
      <selection pane="bottomLeft" activeCell="F28" sqref="F28"/>
    </sheetView>
  </sheetViews>
  <sheetFormatPr defaultColWidth="9.140625" defaultRowHeight="15"/>
  <cols>
    <col min="4" max="4" width="10.57421875" style="0" bestFit="1" customWidth="1"/>
    <col min="6" max="6" width="27.00390625" style="0" customWidth="1"/>
  </cols>
  <sheetData>
    <row r="1" spans="1:5" ht="16.5" thickBot="1">
      <c r="A1" s="113" t="s">
        <v>127</v>
      </c>
      <c r="B1" s="98"/>
      <c r="C1" s="98"/>
      <c r="D1" s="98"/>
      <c r="E1" s="98"/>
    </row>
    <row r="2" spans="1:5" ht="63.75" thickBot="1">
      <c r="A2" s="57" t="s">
        <v>0</v>
      </c>
      <c r="B2" s="58" t="s">
        <v>128</v>
      </c>
      <c r="C2" s="58" t="s">
        <v>129</v>
      </c>
      <c r="D2" s="58" t="s">
        <v>3</v>
      </c>
      <c r="E2" s="58" t="s">
        <v>130</v>
      </c>
    </row>
    <row r="3" spans="1:5" ht="46.5" customHeight="1">
      <c r="A3" s="91">
        <v>1</v>
      </c>
      <c r="B3" s="63" t="s">
        <v>131</v>
      </c>
      <c r="C3" s="91" t="s">
        <v>133</v>
      </c>
      <c r="D3" s="108">
        <v>72000</v>
      </c>
      <c r="E3" s="91" t="s">
        <v>56</v>
      </c>
    </row>
    <row r="4" spans="1:5" ht="32.25" thickBot="1">
      <c r="A4" s="92"/>
      <c r="B4" s="60" t="s">
        <v>132</v>
      </c>
      <c r="C4" s="92"/>
      <c r="D4" s="109"/>
      <c r="E4" s="92"/>
    </row>
    <row r="5" spans="1:5" ht="111" thickBot="1">
      <c r="A5" s="59"/>
      <c r="B5" s="60" t="s">
        <v>134</v>
      </c>
      <c r="C5" s="60" t="s">
        <v>135</v>
      </c>
      <c r="D5" s="61">
        <v>112320</v>
      </c>
      <c r="E5" s="60" t="s">
        <v>114</v>
      </c>
    </row>
    <row r="6" spans="1:5" ht="63.75" thickBot="1">
      <c r="A6" s="59">
        <v>2</v>
      </c>
      <c r="B6" s="60" t="s">
        <v>12</v>
      </c>
      <c r="C6" s="60" t="s">
        <v>136</v>
      </c>
      <c r="D6" s="61">
        <v>8800</v>
      </c>
      <c r="E6" s="60" t="s">
        <v>114</v>
      </c>
    </row>
    <row r="7" spans="1:5" ht="79.5" thickBot="1">
      <c r="A7" s="59">
        <v>3</v>
      </c>
      <c r="B7" s="60" t="s">
        <v>137</v>
      </c>
      <c r="C7" s="60" t="s">
        <v>138</v>
      </c>
      <c r="D7" s="61">
        <v>5500</v>
      </c>
      <c r="E7" s="60" t="s">
        <v>114</v>
      </c>
    </row>
    <row r="8" spans="1:5" ht="78.75">
      <c r="A8" s="91">
        <v>4</v>
      </c>
      <c r="B8" s="63" t="s">
        <v>139</v>
      </c>
      <c r="C8" s="91" t="s">
        <v>141</v>
      </c>
      <c r="D8" s="108">
        <v>6600</v>
      </c>
      <c r="E8" s="91" t="s">
        <v>114</v>
      </c>
    </row>
    <row r="9" spans="1:5" ht="32.25" thickBot="1">
      <c r="A9" s="92"/>
      <c r="B9" s="60" t="s">
        <v>140</v>
      </c>
      <c r="C9" s="92"/>
      <c r="D9" s="109"/>
      <c r="E9" s="92"/>
    </row>
    <row r="10" spans="1:5" ht="95.25" thickBot="1">
      <c r="A10" s="59">
        <v>5</v>
      </c>
      <c r="B10" s="60" t="s">
        <v>142</v>
      </c>
      <c r="C10" s="60" t="s">
        <v>143</v>
      </c>
      <c r="D10" s="61">
        <v>18480</v>
      </c>
      <c r="E10" s="60" t="s">
        <v>114</v>
      </c>
    </row>
    <row r="11" spans="1:5" ht="111" thickBot="1">
      <c r="A11" s="59">
        <v>6</v>
      </c>
      <c r="B11" s="60" t="s">
        <v>144</v>
      </c>
      <c r="C11" s="60" t="s">
        <v>145</v>
      </c>
      <c r="D11" s="61">
        <v>6600</v>
      </c>
      <c r="E11" s="60" t="s">
        <v>114</v>
      </c>
    </row>
    <row r="12" spans="1:5" ht="63.75" thickBot="1">
      <c r="A12" s="59">
        <v>7</v>
      </c>
      <c r="B12" s="60" t="s">
        <v>146</v>
      </c>
      <c r="C12" s="60" t="s">
        <v>147</v>
      </c>
      <c r="D12" s="61">
        <v>47520</v>
      </c>
      <c r="E12" s="60" t="s">
        <v>114</v>
      </c>
    </row>
    <row r="13" spans="1:5" ht="111" thickBot="1">
      <c r="A13" s="59">
        <v>8</v>
      </c>
      <c r="B13" s="60" t="s">
        <v>148</v>
      </c>
      <c r="C13" s="60" t="s">
        <v>149</v>
      </c>
      <c r="D13" s="61">
        <v>34320</v>
      </c>
      <c r="E13" s="60" t="s">
        <v>114</v>
      </c>
    </row>
    <row r="14" spans="1:5" ht="63.75" thickBot="1">
      <c r="A14" s="59">
        <v>9</v>
      </c>
      <c r="B14" s="60" t="s">
        <v>150</v>
      </c>
      <c r="C14" s="60" t="s">
        <v>151</v>
      </c>
      <c r="D14" s="61">
        <v>50820</v>
      </c>
      <c r="E14" s="60" t="s">
        <v>114</v>
      </c>
    </row>
    <row r="15" spans="1:5" ht="158.25" thickBot="1">
      <c r="A15" s="59">
        <v>10</v>
      </c>
      <c r="B15" s="60" t="s">
        <v>152</v>
      </c>
      <c r="C15" s="60" t="s">
        <v>153</v>
      </c>
      <c r="D15" s="61">
        <v>3600</v>
      </c>
      <c r="E15" s="60" t="s">
        <v>114</v>
      </c>
    </row>
    <row r="16" spans="1:5" ht="63.75" thickBot="1">
      <c r="A16" s="59">
        <v>12</v>
      </c>
      <c r="B16" s="60" t="s">
        <v>154</v>
      </c>
      <c r="C16" s="60" t="s">
        <v>155</v>
      </c>
      <c r="D16" s="61">
        <v>3600</v>
      </c>
      <c r="E16" s="60" t="s">
        <v>114</v>
      </c>
    </row>
    <row r="17" spans="1:13" ht="32.25" thickBot="1">
      <c r="A17" s="66"/>
      <c r="B17" s="64"/>
      <c r="C17" s="64" t="s">
        <v>156</v>
      </c>
      <c r="D17" s="65">
        <f>SUM(D3:D16)</f>
        <v>370160</v>
      </c>
      <c r="E17" s="64"/>
      <c r="G17" s="78" t="s">
        <v>165</v>
      </c>
      <c r="H17" s="78"/>
      <c r="I17" s="78"/>
      <c r="J17" s="78"/>
      <c r="K17" s="78"/>
      <c r="L17" s="78"/>
      <c r="M17" s="78"/>
    </row>
    <row r="18" spans="1:5" ht="16.5" thickBot="1">
      <c r="A18" s="66"/>
      <c r="B18" s="64"/>
      <c r="C18" s="64"/>
      <c r="D18" s="64"/>
      <c r="E18" s="64"/>
    </row>
    <row r="19" ht="16.5" thickBot="1">
      <c r="A19" s="56"/>
    </row>
    <row r="20" spans="1:5" ht="48" thickBot="1">
      <c r="A20" s="76" t="s">
        <v>157</v>
      </c>
      <c r="B20" s="79">
        <v>608610</v>
      </c>
      <c r="C20" s="91"/>
      <c r="D20" s="115" t="s">
        <v>158</v>
      </c>
      <c r="E20" s="116"/>
    </row>
    <row r="21" spans="1:10" ht="48" thickBot="1">
      <c r="A21" s="59" t="s">
        <v>159</v>
      </c>
      <c r="B21" s="80">
        <v>370160</v>
      </c>
      <c r="C21" s="114"/>
      <c r="D21" s="77">
        <v>40644</v>
      </c>
      <c r="E21" s="60" t="s">
        <v>160</v>
      </c>
      <c r="G21" s="98" t="s">
        <v>166</v>
      </c>
      <c r="H21" s="98"/>
      <c r="I21" s="98"/>
      <c r="J21" s="98"/>
    </row>
    <row r="22" spans="1:5" ht="48" thickBot="1">
      <c r="A22" s="59" t="s">
        <v>161</v>
      </c>
      <c r="B22" s="81">
        <f>SUM(B20:B21)</f>
        <v>978770</v>
      </c>
      <c r="C22" s="114"/>
      <c r="D22" s="77">
        <v>40735</v>
      </c>
      <c r="E22" s="60" t="s">
        <v>160</v>
      </c>
    </row>
    <row r="23" spans="1:5" ht="63.75" thickBot="1">
      <c r="A23" s="59" t="s">
        <v>162</v>
      </c>
      <c r="B23" s="80">
        <f>B22*10/100</f>
        <v>97877</v>
      </c>
      <c r="C23" s="114"/>
      <c r="D23" s="77">
        <v>40797</v>
      </c>
      <c r="E23" s="60" t="s">
        <v>160</v>
      </c>
    </row>
    <row r="24" spans="1:5" ht="48" thickBot="1">
      <c r="A24" s="59" t="s">
        <v>163</v>
      </c>
      <c r="B24" s="81">
        <f>B22-B23</f>
        <v>880893</v>
      </c>
      <c r="C24" s="92"/>
      <c r="D24" s="77">
        <v>40555</v>
      </c>
      <c r="E24" s="60" t="s">
        <v>160</v>
      </c>
    </row>
    <row r="25" spans="1:5" ht="32.25" thickBot="1">
      <c r="A25" s="59"/>
      <c r="B25" s="64"/>
      <c r="C25" s="60"/>
      <c r="D25" s="60" t="s">
        <v>3</v>
      </c>
      <c r="E25" s="64" t="s">
        <v>164</v>
      </c>
    </row>
    <row r="26" ht="15.75">
      <c r="A26" s="56"/>
    </row>
    <row r="27" ht="15.75">
      <c r="A27" s="56"/>
    </row>
    <row r="28" ht="15">
      <c r="A28" t="s">
        <v>168</v>
      </c>
    </row>
    <row r="29" spans="1:4" ht="15">
      <c r="A29" s="98" t="s">
        <v>172</v>
      </c>
      <c r="B29" s="98"/>
      <c r="C29" s="98"/>
      <c r="D29">
        <v>44.71</v>
      </c>
    </row>
    <row r="31" spans="1:4" ht="15">
      <c r="A31" s="98" t="s">
        <v>169</v>
      </c>
      <c r="B31" s="98"/>
      <c r="C31" s="98"/>
      <c r="D31" s="87">
        <f>D17/4</f>
        <v>92540</v>
      </c>
    </row>
    <row r="32" spans="1:4" ht="15">
      <c r="A32" s="98" t="s">
        <v>170</v>
      </c>
      <c r="B32" s="98"/>
      <c r="D32" s="42">
        <f>D31/D29</f>
        <v>2069.783046298367</v>
      </c>
    </row>
    <row r="34" spans="1:6" ht="15">
      <c r="A34" s="98" t="s">
        <v>171</v>
      </c>
      <c r="B34" s="98"/>
      <c r="D34" s="88">
        <v>2069.78</v>
      </c>
      <c r="E34" s="98" t="s">
        <v>174</v>
      </c>
      <c r="F34" s="98"/>
    </row>
    <row r="35" spans="1:6" ht="15">
      <c r="A35" t="s">
        <v>173</v>
      </c>
      <c r="D35" s="88">
        <v>2069.78</v>
      </c>
      <c r="E35" s="98"/>
      <c r="F35" s="98"/>
    </row>
    <row r="41" ht="15.75">
      <c r="A41" s="31"/>
    </row>
  </sheetData>
  <sheetProtection/>
  <mergeCells count="17">
    <mergeCell ref="A32:B32"/>
    <mergeCell ref="A34:B34"/>
    <mergeCell ref="E34:F35"/>
    <mergeCell ref="D3:D4"/>
    <mergeCell ref="E3:E4"/>
    <mergeCell ref="A29:C29"/>
    <mergeCell ref="A31:C31"/>
    <mergeCell ref="C20:C24"/>
    <mergeCell ref="D20:E20"/>
    <mergeCell ref="A1:E1"/>
    <mergeCell ref="G21:J21"/>
    <mergeCell ref="A8:A9"/>
    <mergeCell ref="C8:C9"/>
    <mergeCell ref="D8:D9"/>
    <mergeCell ref="E8:E9"/>
    <mergeCell ref="A3:A4"/>
    <mergeCell ref="C3:C4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Preeti</dc:creator>
  <cp:keywords/>
  <dc:description/>
  <cp:lastModifiedBy>Tata</cp:lastModifiedBy>
  <dcterms:created xsi:type="dcterms:W3CDTF">2010-03-19T06:31:54Z</dcterms:created>
  <dcterms:modified xsi:type="dcterms:W3CDTF">2011-07-04T23:24:10Z</dcterms:modified>
  <cp:category/>
  <cp:version/>
  <cp:contentType/>
  <cp:contentStatus/>
</cp:coreProperties>
</file>