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0"/>
  </bookViews>
  <sheets>
    <sheet name="WAH Budget" sheetId="1" r:id="rId1"/>
    <sheet name="Plans A, B, C" sheetId="2" r:id="rId2"/>
  </sheets>
  <definedNames>
    <definedName name="OLE_LINK1" localSheetId="0">'WAH Budget'!$B$4</definedName>
    <definedName name="_xlnm.Print_Titles" localSheetId="0">'WAH Budget'!$3:$3</definedName>
  </definedNames>
  <calcPr fullCalcOnLoad="1"/>
</workbook>
</file>

<file path=xl/sharedStrings.xml><?xml version="1.0" encoding="utf-8"?>
<sst xmlns="http://schemas.openxmlformats.org/spreadsheetml/2006/main" count="116" uniqueCount="101">
  <si>
    <t>Sl.</t>
  </si>
  <si>
    <t>Account Head</t>
  </si>
  <si>
    <t>Unit</t>
  </si>
  <si>
    <t>1 Child</t>
  </si>
  <si>
    <t>1child</t>
  </si>
  <si>
    <t>1 child</t>
  </si>
  <si>
    <t>Developing children’s spaces in 30 villages with materials for sports and games kits, library, cultural programmes</t>
  </si>
  <si>
    <t>1 kit</t>
  </si>
  <si>
    <t>Provision of bicycles to 300 school going children</t>
  </si>
  <si>
    <t>1 cycle</t>
  </si>
  <si>
    <t xml:space="preserve">Arranging for drinking water in 30 village schools </t>
  </si>
  <si>
    <t>1 school</t>
  </si>
  <si>
    <t>Constructing toilets in 30 village schools.</t>
  </si>
  <si>
    <t>Conducting Sramadan events</t>
  </si>
  <si>
    <t>Meetings for monitoring the activities and objectives</t>
  </si>
  <si>
    <t>B.</t>
  </si>
  <si>
    <t>SALARIES &amp; FACILITIES</t>
  </si>
  <si>
    <t>SALARIES</t>
  </si>
  <si>
    <t>Programme Coordinator</t>
  </si>
  <si>
    <t>Rs. 10,000/- per month</t>
  </si>
  <si>
    <t>1 Person</t>
  </si>
  <si>
    <t>SUB TOTAL -  Salaries</t>
  </si>
  <si>
    <t>FACILITIES</t>
  </si>
  <si>
    <t>SUB TOTAL -  Facilities</t>
  </si>
  <si>
    <t>C</t>
  </si>
  <si>
    <t>ADMINISTRATION</t>
  </si>
  <si>
    <t>GRAND TOTAL</t>
  </si>
  <si>
    <t>No. of Units</t>
  </si>
  <si>
    <t>1 Sangha</t>
  </si>
  <si>
    <t>Celebration of children’s day, Held centrally at one of the mandals</t>
  </si>
  <si>
    <t>Salaries of cadres - Rs.4000 x 6 members</t>
  </si>
  <si>
    <t>Total for 3 Years</t>
  </si>
  <si>
    <t>SUB-TOTAL - Programme</t>
  </si>
  <si>
    <t>Welfare Fund - 10% Total Salary</t>
  </si>
  <si>
    <t>Travel &amp; Communication - 10% Total Salary</t>
  </si>
  <si>
    <t>Rent - 15% Total Salary</t>
  </si>
  <si>
    <t>Year 1</t>
  </si>
  <si>
    <t>Year 2</t>
  </si>
  <si>
    <t>Year 3</t>
  </si>
  <si>
    <t>Unit 
Rate</t>
  </si>
  <si>
    <t>1.1.</t>
  </si>
  <si>
    <t> 1.2.</t>
  </si>
  <si>
    <t>1.3.</t>
  </si>
  <si>
    <t>1.1.1.</t>
  </si>
  <si>
    <t>1.1.2.</t>
  </si>
  <si>
    <t>1.1.3.</t>
  </si>
  <si>
    <t>A</t>
  </si>
  <si>
    <t>Promoting Children's Organisation</t>
  </si>
  <si>
    <t>Support for schooling</t>
  </si>
  <si>
    <t>Celebration of Children's Day</t>
  </si>
  <si>
    <t xml:space="preserve">Formation of 30 children’s sanghas with two initial meetings with children
The cost including stationery and facilities including mats, drinking water etc. </t>
  </si>
  <si>
    <t>Conducting Group leaders meetings.
Monthly meetings held at Mandal, each child attending 12 meetings per year  @ Rs.100/- per meeting including food, travel, materials given if any, with 10% increase in 2nd and 3rd years</t>
  </si>
  <si>
    <t>Conducting child leaders training.  
Training on Child rights - 2 days training once with one refresher training.</t>
  </si>
  <si>
    <t>Children’s sangha member education - 
1 day programme once a year for each group, including food, travel and materials.</t>
  </si>
  <si>
    <t>Play facilities 
Rs.25000/- per village</t>
  </si>
  <si>
    <t>Provision of sports and games kits to 30 children’s groups - @ Rs.10000/- per village</t>
  </si>
  <si>
    <t>Purchase of books.</t>
  </si>
  <si>
    <t>1 Village</t>
  </si>
  <si>
    <t>Folk dance training for 30 children’s groups.
Cost including 1 month training and materials</t>
  </si>
  <si>
    <t>Children's Camps - each camp will be with 50 children and for 10 days with 10% increase in 2nd and 3rd year</t>
  </si>
  <si>
    <t>1 Team member</t>
  </si>
  <si>
    <t>Training and exposure and meetings for child rights team - Each member to undergo 2 day training and 2 day review and followup training.</t>
  </si>
  <si>
    <t>1 Meeting</t>
  </si>
  <si>
    <t>Children's space - 
Rent @ Rs.300/- per month with 10% increase per year</t>
  </si>
  <si>
    <t>mandal Level Coordination (Part Salary) Rs.3000/- per month x 3 mandals</t>
  </si>
  <si>
    <t>TOTAL (A+B)</t>
  </si>
  <si>
    <t>TIMBAKTU COLLECTIVE: WAH PROPOSAL &amp; BUDGET = 30 villages</t>
  </si>
  <si>
    <t>TIMBAKTU COLLECTIVE - WAH PROPOSAL - ALTERNATIVE SCENARIOS</t>
  </si>
  <si>
    <t>Unit cost = INR</t>
  </si>
  <si>
    <t>Children Sangha Formation</t>
  </si>
  <si>
    <t>Group leaders meetings</t>
  </si>
  <si>
    <t>Child Leaders Training</t>
  </si>
  <si>
    <t>Member Education</t>
  </si>
  <si>
    <t>Children's Day celebrations</t>
  </si>
  <si>
    <t>Rent for children's space</t>
  </si>
  <si>
    <t>Play facilities</t>
  </si>
  <si>
    <t>Sports and Game kits</t>
  </si>
  <si>
    <t>Books</t>
  </si>
  <si>
    <t>Folk Dance training</t>
  </si>
  <si>
    <t>Transport facilities - cycles</t>
  </si>
  <si>
    <t>Schools - Drinking water</t>
  </si>
  <si>
    <t>Schools - Toilets</t>
  </si>
  <si>
    <t>Sramaan</t>
  </si>
  <si>
    <t>1,25,950</t>
  </si>
  <si>
    <t>12,59,500</t>
  </si>
  <si>
    <t>Total INR</t>
  </si>
  <si>
    <t>US $</t>
  </si>
  <si>
    <t>Programme Expenditure / Critical resources only</t>
  </si>
  <si>
    <t>37,78,500</t>
  </si>
  <si>
    <t>Items required - absolute bare essentials</t>
  </si>
  <si>
    <t>IN ADDITION</t>
  </si>
  <si>
    <t>Chilren's camps - cost to be maintained as constant = Rs 1,50,000 / year / village</t>
  </si>
  <si>
    <t>Salary, Basic facilities, and Admin costs are fixed</t>
  </si>
  <si>
    <r>
      <t>PLAN A</t>
    </r>
    <r>
      <rPr>
        <sz val="11"/>
        <rFont val="Arial"/>
        <family val="0"/>
      </rPr>
      <t xml:space="preserve"> = 1 village sangha</t>
    </r>
  </si>
  <si>
    <r>
      <t xml:space="preserve">PLAN B </t>
    </r>
    <r>
      <rPr>
        <sz val="11"/>
        <rFont val="Arial"/>
        <family val="0"/>
      </rPr>
      <t>= 10 village sanghas</t>
    </r>
  </si>
  <si>
    <r>
      <t>PLAN C</t>
    </r>
    <r>
      <rPr>
        <sz val="11"/>
        <rFont val="Arial"/>
        <family val="0"/>
      </rPr>
      <t xml:space="preserve"> = 30 village sanghas</t>
    </r>
  </si>
  <si>
    <t>Ideal scenario</t>
  </si>
  <si>
    <t>Middle ground</t>
  </si>
  <si>
    <t>Absolute basic / critical</t>
  </si>
  <si>
    <t>Items not included in above scenarios [from WAH Budget]</t>
  </si>
  <si>
    <t>Actual conduct of Sramadan events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</si>
</sst>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Century Gothic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entury Gothic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3" fontId="5" fillId="0" borderId="0" xfId="15" applyNumberFormat="1" applyFont="1" applyBorder="1" applyAlignment="1">
      <alignment horizontal="center" vertical="center"/>
    </xf>
    <xf numFmtId="173" fontId="6" fillId="3" borderId="2" xfId="15" applyNumberFormat="1" applyFont="1" applyFill="1" applyBorder="1" applyAlignment="1">
      <alignment horizontal="center" vertical="center" wrapText="1"/>
    </xf>
    <xf numFmtId="173" fontId="5" fillId="2" borderId="3" xfId="15" applyNumberFormat="1" applyFont="1" applyFill="1" applyBorder="1" applyAlignment="1">
      <alignment horizontal="center" vertical="center"/>
    </xf>
    <xf numFmtId="173" fontId="5" fillId="0" borderId="3" xfId="15" applyNumberFormat="1" applyFont="1" applyBorder="1" applyAlignment="1">
      <alignment horizontal="center" vertical="center"/>
    </xf>
    <xf numFmtId="173" fontId="5" fillId="0" borderId="4" xfId="15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73" fontId="5" fillId="3" borderId="3" xfId="15" applyNumberFormat="1" applyFont="1" applyFill="1" applyBorder="1" applyAlignment="1">
      <alignment horizontal="center" vertical="center"/>
    </xf>
    <xf numFmtId="173" fontId="6" fillId="4" borderId="3" xfId="15" applyNumberFormat="1" applyFont="1" applyFill="1" applyBorder="1" applyAlignment="1">
      <alignment horizontal="center" vertical="center"/>
    </xf>
    <xf numFmtId="173" fontId="6" fillId="0" borderId="3" xfId="15" applyNumberFormat="1" applyFont="1" applyBorder="1" applyAlignment="1">
      <alignment horizontal="center" vertical="center"/>
    </xf>
    <xf numFmtId="173" fontId="6" fillId="4" borderId="5" xfId="15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3" fontId="5" fillId="0" borderId="0" xfId="15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3" fontId="5" fillId="0" borderId="1" xfId="15" applyNumberFormat="1" applyFont="1" applyBorder="1" applyAlignment="1">
      <alignment horizontal="center" vertical="center"/>
    </xf>
    <xf numFmtId="173" fontId="5" fillId="0" borderId="3" xfId="1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73" fontId="5" fillId="0" borderId="1" xfId="15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3" fontId="6" fillId="3" borderId="3" xfId="15" applyNumberFormat="1" applyFont="1" applyFill="1" applyBorder="1" applyAlignment="1">
      <alignment horizontal="center" vertical="center"/>
    </xf>
    <xf numFmtId="173" fontId="6" fillId="0" borderId="0" xfId="15" applyNumberFormat="1" applyFont="1" applyBorder="1" applyAlignment="1">
      <alignment horizontal="center" vertical="center" wrapText="1"/>
    </xf>
    <xf numFmtId="173" fontId="6" fillId="0" borderId="0" xfId="15" applyNumberFormat="1" applyFont="1" applyBorder="1" applyAlignment="1">
      <alignment horizontal="center" vertical="center"/>
    </xf>
    <xf numFmtId="173" fontId="6" fillId="2" borderId="3" xfId="15" applyNumberFormat="1" applyFont="1" applyFill="1" applyBorder="1" applyAlignment="1">
      <alignment horizontal="center" vertical="center"/>
    </xf>
    <xf numFmtId="173" fontId="6" fillId="0" borderId="3" xfId="1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3" fontId="5" fillId="3" borderId="1" xfId="15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73" fontId="5" fillId="0" borderId="3" xfId="15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6" fillId="4" borderId="3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5" fillId="4" borderId="3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4" borderId="5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left" vertical="top"/>
    </xf>
    <xf numFmtId="1" fontId="5" fillId="0" borderId="3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173" fontId="6" fillId="0" borderId="1" xfId="15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73" fontId="6" fillId="4" borderId="1" xfId="15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0" sqref="B30"/>
    </sheetView>
  </sheetViews>
  <sheetFormatPr defaultColWidth="9.140625" defaultRowHeight="12.75"/>
  <cols>
    <col min="1" max="1" width="6.140625" style="19" bestFit="1" customWidth="1"/>
    <col min="2" max="2" width="44.00390625" style="26" customWidth="1"/>
    <col min="3" max="3" width="9.8515625" style="1" customWidth="1"/>
    <col min="4" max="4" width="11.00390625" style="19" customWidth="1"/>
    <col min="5" max="5" width="9.8515625" style="19" customWidth="1"/>
    <col min="6" max="8" width="11.57421875" style="20" bestFit="1" customWidth="1"/>
    <col min="9" max="9" width="12.7109375" style="45" bestFit="1" customWidth="1"/>
    <col min="10" max="16384" width="9.140625" style="19" customWidth="1"/>
  </cols>
  <sheetData>
    <row r="1" spans="1:9" ht="36" customHeight="1">
      <c r="A1" s="87" t="s">
        <v>66</v>
      </c>
      <c r="B1" s="87"/>
      <c r="D1" s="1"/>
      <c r="E1" s="1"/>
      <c r="F1" s="8"/>
      <c r="G1" s="8"/>
      <c r="H1" s="8"/>
      <c r="I1" s="44"/>
    </row>
    <row r="2" spans="1:8" ht="16.5" customHeight="1" thickBot="1">
      <c r="A2" s="1"/>
      <c r="B2" s="25"/>
      <c r="D2" s="1"/>
      <c r="E2" s="1"/>
      <c r="F2" s="8"/>
      <c r="G2" s="8"/>
      <c r="H2" s="8"/>
    </row>
    <row r="3" spans="1:9" ht="48.75" customHeight="1">
      <c r="A3" s="27" t="s">
        <v>0</v>
      </c>
      <c r="B3" s="28" t="s">
        <v>1</v>
      </c>
      <c r="C3" s="28" t="s">
        <v>2</v>
      </c>
      <c r="D3" s="29" t="s">
        <v>39</v>
      </c>
      <c r="E3" s="30" t="s">
        <v>27</v>
      </c>
      <c r="F3" s="9" t="s">
        <v>36</v>
      </c>
      <c r="G3" s="9" t="s">
        <v>37</v>
      </c>
      <c r="H3" s="9" t="s">
        <v>38</v>
      </c>
      <c r="I3" s="9" t="s">
        <v>31</v>
      </c>
    </row>
    <row r="4" spans="1:9" ht="30" customHeight="1">
      <c r="A4" s="31" t="s">
        <v>46</v>
      </c>
      <c r="B4" s="81" t="s">
        <v>87</v>
      </c>
      <c r="C4" s="2"/>
      <c r="D4" s="2"/>
      <c r="E4" s="32"/>
      <c r="F4" s="10"/>
      <c r="G4" s="10"/>
      <c r="H4" s="10"/>
      <c r="I4" s="46"/>
    </row>
    <row r="5" spans="1:9" s="55" customFormat="1" ht="30" customHeight="1">
      <c r="A5" s="51">
        <v>1</v>
      </c>
      <c r="B5" s="56" t="s">
        <v>47</v>
      </c>
      <c r="C5" s="52"/>
      <c r="D5" s="52"/>
      <c r="E5" s="53"/>
      <c r="F5" s="54"/>
      <c r="G5" s="54"/>
      <c r="H5" s="54"/>
      <c r="I5" s="54"/>
    </row>
    <row r="6" spans="1:9" s="24" customFormat="1" ht="71.25" customHeight="1">
      <c r="A6" s="59" t="s">
        <v>40</v>
      </c>
      <c r="B6" s="60" t="s">
        <v>50</v>
      </c>
      <c r="C6" s="7" t="s">
        <v>28</v>
      </c>
      <c r="D6" s="7">
        <v>250</v>
      </c>
      <c r="E6" s="33">
        <v>30</v>
      </c>
      <c r="F6" s="23">
        <f aca="true" t="shared" si="0" ref="F6:F24">D6*E6</f>
        <v>7500</v>
      </c>
      <c r="G6" s="23">
        <v>0</v>
      </c>
      <c r="H6" s="23">
        <v>0</v>
      </c>
      <c r="I6" s="47">
        <f aca="true" t="shared" si="1" ref="I6:I25">F6+G6+H6</f>
        <v>7500</v>
      </c>
    </row>
    <row r="7" spans="1:9" ht="87.75" customHeight="1">
      <c r="A7" s="57" t="s">
        <v>41</v>
      </c>
      <c r="B7" s="58" t="s">
        <v>51</v>
      </c>
      <c r="C7" s="3" t="s">
        <v>3</v>
      </c>
      <c r="D7" s="3">
        <v>600</v>
      </c>
      <c r="E7" s="34">
        <v>60</v>
      </c>
      <c r="F7" s="11">
        <f t="shared" si="0"/>
        <v>36000</v>
      </c>
      <c r="G7" s="11">
        <f>F7*10%+F7</f>
        <v>39600</v>
      </c>
      <c r="H7" s="11">
        <f>G7*10%+G7</f>
        <v>43560</v>
      </c>
      <c r="I7" s="47">
        <f t="shared" si="1"/>
        <v>119160</v>
      </c>
    </row>
    <row r="8" spans="1:9" ht="54.75" customHeight="1">
      <c r="A8" s="57" t="s">
        <v>42</v>
      </c>
      <c r="B8" s="58" t="s">
        <v>52</v>
      </c>
      <c r="C8" s="3" t="s">
        <v>4</v>
      </c>
      <c r="D8" s="3">
        <v>600</v>
      </c>
      <c r="E8" s="34">
        <v>60</v>
      </c>
      <c r="F8" s="11">
        <f t="shared" si="0"/>
        <v>36000</v>
      </c>
      <c r="G8" s="11">
        <v>0</v>
      </c>
      <c r="H8" s="11">
        <v>0</v>
      </c>
      <c r="I8" s="47">
        <f t="shared" si="1"/>
        <v>36000</v>
      </c>
    </row>
    <row r="9" spans="1:9" ht="66">
      <c r="A9" s="57">
        <v>1.4</v>
      </c>
      <c r="B9" s="58" t="s">
        <v>53</v>
      </c>
      <c r="C9" s="3" t="s">
        <v>5</v>
      </c>
      <c r="D9" s="3">
        <v>75</v>
      </c>
      <c r="E9" s="34">
        <v>900</v>
      </c>
      <c r="F9" s="11">
        <f>D9*E9</f>
        <v>67500</v>
      </c>
      <c r="G9" s="11">
        <v>0</v>
      </c>
      <c r="H9" s="11">
        <v>0</v>
      </c>
      <c r="I9" s="47">
        <f>F9+G9+H9</f>
        <v>67500</v>
      </c>
    </row>
    <row r="10" spans="1:9" ht="39.75" customHeight="1">
      <c r="A10" s="57">
        <v>1.5</v>
      </c>
      <c r="B10" s="58" t="s">
        <v>29</v>
      </c>
      <c r="C10" s="3" t="s">
        <v>5</v>
      </c>
      <c r="D10" s="3">
        <v>50</v>
      </c>
      <c r="E10" s="34">
        <v>900</v>
      </c>
      <c r="F10" s="11">
        <f t="shared" si="0"/>
        <v>45000</v>
      </c>
      <c r="G10" s="11">
        <f>F10*10%+F10</f>
        <v>49500</v>
      </c>
      <c r="H10" s="11">
        <f>G10*10%+G10</f>
        <v>54450</v>
      </c>
      <c r="I10" s="47">
        <f t="shared" si="1"/>
        <v>148950</v>
      </c>
    </row>
    <row r="11" spans="1:9" ht="57">
      <c r="A11" s="61">
        <v>2</v>
      </c>
      <c r="B11" s="62" t="s">
        <v>6</v>
      </c>
      <c r="C11" s="3"/>
      <c r="D11" s="3"/>
      <c r="E11" s="34"/>
      <c r="F11" s="11"/>
      <c r="G11" s="11"/>
      <c r="H11" s="11"/>
      <c r="I11" s="47"/>
    </row>
    <row r="12" spans="1:9" ht="49.5">
      <c r="A12" s="57">
        <v>2.1</v>
      </c>
      <c r="B12" s="58" t="s">
        <v>63</v>
      </c>
      <c r="C12" s="3" t="s">
        <v>57</v>
      </c>
      <c r="D12" s="3">
        <v>3600</v>
      </c>
      <c r="E12" s="34">
        <v>30</v>
      </c>
      <c r="F12" s="11">
        <f>D12*E12</f>
        <v>108000</v>
      </c>
      <c r="G12" s="11">
        <f>F12*10%+F12</f>
        <v>118800</v>
      </c>
      <c r="H12" s="11">
        <f>G12*10%+G12</f>
        <v>130680</v>
      </c>
      <c r="I12" s="47">
        <f>F12+G12+H12</f>
        <v>357480</v>
      </c>
    </row>
    <row r="13" spans="1:9" ht="38.25" customHeight="1">
      <c r="A13" s="57">
        <v>2.2</v>
      </c>
      <c r="B13" s="58" t="s">
        <v>54</v>
      </c>
      <c r="C13" s="3" t="s">
        <v>57</v>
      </c>
      <c r="D13" s="3">
        <v>25000</v>
      </c>
      <c r="E13" s="34">
        <v>30</v>
      </c>
      <c r="F13" s="11">
        <f>D13*E13</f>
        <v>750000</v>
      </c>
      <c r="G13" s="11">
        <v>0</v>
      </c>
      <c r="H13" s="11">
        <v>0</v>
      </c>
      <c r="I13" s="47">
        <f>F13+G13+H13</f>
        <v>750000</v>
      </c>
    </row>
    <row r="14" spans="1:9" ht="38.25" customHeight="1">
      <c r="A14" s="57">
        <v>2.3</v>
      </c>
      <c r="B14" s="58" t="s">
        <v>55</v>
      </c>
      <c r="C14" s="3" t="s">
        <v>7</v>
      </c>
      <c r="D14" s="13">
        <v>10000</v>
      </c>
      <c r="E14" s="34">
        <v>30</v>
      </c>
      <c r="F14" s="11">
        <f t="shared" si="0"/>
        <v>300000</v>
      </c>
      <c r="G14" s="11">
        <v>0</v>
      </c>
      <c r="H14" s="11">
        <v>0</v>
      </c>
      <c r="I14" s="47">
        <f t="shared" si="1"/>
        <v>300000</v>
      </c>
    </row>
    <row r="15" spans="1:9" ht="23.25" customHeight="1">
      <c r="A15" s="57">
        <v>2.4</v>
      </c>
      <c r="B15" s="63" t="s">
        <v>56</v>
      </c>
      <c r="C15" s="3" t="s">
        <v>57</v>
      </c>
      <c r="D15" s="13">
        <v>5000</v>
      </c>
      <c r="E15" s="34">
        <v>30</v>
      </c>
      <c r="F15" s="11">
        <f t="shared" si="0"/>
        <v>150000</v>
      </c>
      <c r="G15" s="11">
        <v>0</v>
      </c>
      <c r="H15" s="11">
        <v>0</v>
      </c>
      <c r="I15" s="47">
        <f t="shared" si="1"/>
        <v>150000</v>
      </c>
    </row>
    <row r="16" spans="1:9" ht="36.75" customHeight="1">
      <c r="A16" s="57">
        <v>2.5</v>
      </c>
      <c r="B16" s="58" t="s">
        <v>58</v>
      </c>
      <c r="C16" s="3" t="s">
        <v>3</v>
      </c>
      <c r="D16" s="3">
        <v>300</v>
      </c>
      <c r="E16" s="34">
        <v>900</v>
      </c>
      <c r="F16" s="11">
        <f t="shared" si="0"/>
        <v>270000</v>
      </c>
      <c r="G16" s="11">
        <v>0</v>
      </c>
      <c r="H16" s="11">
        <v>0</v>
      </c>
      <c r="I16" s="47">
        <f t="shared" si="1"/>
        <v>270000</v>
      </c>
    </row>
    <row r="17" spans="1:9" ht="23.25" customHeight="1">
      <c r="A17" s="61">
        <v>3</v>
      </c>
      <c r="B17" s="62" t="s">
        <v>48</v>
      </c>
      <c r="C17" s="3"/>
      <c r="D17" s="3"/>
      <c r="E17" s="34"/>
      <c r="F17" s="11"/>
      <c r="G17" s="11"/>
      <c r="H17" s="11"/>
      <c r="I17" s="47"/>
    </row>
    <row r="18" spans="1:9" ht="30.75" customHeight="1">
      <c r="A18" s="57">
        <v>3.1</v>
      </c>
      <c r="B18" s="58" t="s">
        <v>8</v>
      </c>
      <c r="C18" s="3" t="s">
        <v>9</v>
      </c>
      <c r="D18" s="3">
        <v>2500</v>
      </c>
      <c r="E18" s="34">
        <v>300</v>
      </c>
      <c r="F18" s="11">
        <f t="shared" si="0"/>
        <v>750000</v>
      </c>
      <c r="G18" s="11">
        <v>0</v>
      </c>
      <c r="H18" s="11">
        <v>0</v>
      </c>
      <c r="I18" s="47">
        <f t="shared" si="1"/>
        <v>750000</v>
      </c>
    </row>
    <row r="19" spans="1:9" ht="35.25" customHeight="1">
      <c r="A19" s="57">
        <v>3.2</v>
      </c>
      <c r="B19" s="58" t="s">
        <v>10</v>
      </c>
      <c r="C19" s="3" t="s">
        <v>11</v>
      </c>
      <c r="D19" s="13">
        <v>20000</v>
      </c>
      <c r="E19" s="34">
        <v>30</v>
      </c>
      <c r="F19" s="11">
        <f t="shared" si="0"/>
        <v>600000</v>
      </c>
      <c r="G19" s="11">
        <v>0</v>
      </c>
      <c r="H19" s="11">
        <v>0</v>
      </c>
      <c r="I19" s="47">
        <f t="shared" si="1"/>
        <v>600000</v>
      </c>
    </row>
    <row r="20" spans="1:9" ht="20.25" customHeight="1">
      <c r="A20" s="57">
        <v>3.3</v>
      </c>
      <c r="B20" s="63" t="s">
        <v>12</v>
      </c>
      <c r="C20" s="3" t="s">
        <v>11</v>
      </c>
      <c r="D20" s="13">
        <v>20000</v>
      </c>
      <c r="E20" s="34">
        <v>30</v>
      </c>
      <c r="F20" s="11">
        <f t="shared" si="0"/>
        <v>600000</v>
      </c>
      <c r="G20" s="11">
        <v>0</v>
      </c>
      <c r="H20" s="11">
        <v>0</v>
      </c>
      <c r="I20" s="47">
        <f t="shared" si="1"/>
        <v>600000</v>
      </c>
    </row>
    <row r="21" spans="1:9" ht="49.5">
      <c r="A21" s="57">
        <v>4</v>
      </c>
      <c r="B21" s="58" t="s">
        <v>59</v>
      </c>
      <c r="C21" s="3" t="s">
        <v>3</v>
      </c>
      <c r="D21" s="13">
        <v>1500</v>
      </c>
      <c r="E21" s="34">
        <v>100</v>
      </c>
      <c r="F21" s="11">
        <f>D21*E21</f>
        <v>150000</v>
      </c>
      <c r="G21" s="11">
        <f aca="true" t="shared" si="2" ref="G21:H25">F21*10%+F21</f>
        <v>165000</v>
      </c>
      <c r="H21" s="11">
        <f t="shared" si="2"/>
        <v>181500</v>
      </c>
      <c r="I21" s="47">
        <f>F21+G21+H21</f>
        <v>496500</v>
      </c>
    </row>
    <row r="22" spans="1:9" ht="22.5" customHeight="1">
      <c r="A22" s="80">
        <v>5</v>
      </c>
      <c r="B22" s="63" t="s">
        <v>13</v>
      </c>
      <c r="C22" s="3" t="s">
        <v>3</v>
      </c>
      <c r="D22" s="13">
        <v>25</v>
      </c>
      <c r="E22" s="34">
        <v>900</v>
      </c>
      <c r="F22" s="11">
        <f t="shared" si="0"/>
        <v>22500</v>
      </c>
      <c r="G22" s="11">
        <f t="shared" si="2"/>
        <v>24750</v>
      </c>
      <c r="H22" s="11">
        <f t="shared" si="2"/>
        <v>27225</v>
      </c>
      <c r="I22" s="47">
        <f t="shared" si="1"/>
        <v>74475</v>
      </c>
    </row>
    <row r="23" spans="1:9" ht="21" customHeight="1">
      <c r="A23" s="57">
        <v>6</v>
      </c>
      <c r="B23" s="63" t="s">
        <v>49</v>
      </c>
      <c r="C23" s="3" t="s">
        <v>3</v>
      </c>
      <c r="D23" s="3">
        <v>50</v>
      </c>
      <c r="E23" s="34">
        <v>900</v>
      </c>
      <c r="F23" s="11">
        <f t="shared" si="0"/>
        <v>45000</v>
      </c>
      <c r="G23" s="11">
        <f t="shared" si="2"/>
        <v>49500</v>
      </c>
      <c r="H23" s="11">
        <f t="shared" si="2"/>
        <v>54450</v>
      </c>
      <c r="I23" s="47">
        <f t="shared" si="1"/>
        <v>148950</v>
      </c>
    </row>
    <row r="24" spans="1:9" ht="51.75" customHeight="1">
      <c r="A24" s="57">
        <v>7</v>
      </c>
      <c r="B24" s="58" t="s">
        <v>61</v>
      </c>
      <c r="C24" s="82" t="s">
        <v>60</v>
      </c>
      <c r="D24" s="3">
        <v>1000</v>
      </c>
      <c r="E24" s="34">
        <v>10</v>
      </c>
      <c r="F24" s="11">
        <f t="shared" si="0"/>
        <v>10000</v>
      </c>
      <c r="G24" s="11">
        <f t="shared" si="2"/>
        <v>11000</v>
      </c>
      <c r="H24" s="11">
        <f t="shared" si="2"/>
        <v>12100</v>
      </c>
      <c r="I24" s="47">
        <f t="shared" si="1"/>
        <v>33100</v>
      </c>
    </row>
    <row r="25" spans="1:9" ht="33">
      <c r="A25" s="57">
        <v>8</v>
      </c>
      <c r="B25" s="64" t="s">
        <v>14</v>
      </c>
      <c r="C25" s="21" t="s">
        <v>62</v>
      </c>
      <c r="D25" s="3">
        <v>3000</v>
      </c>
      <c r="E25" s="34">
        <v>6</v>
      </c>
      <c r="F25" s="11">
        <f>D25*E25</f>
        <v>18000</v>
      </c>
      <c r="G25" s="11">
        <f t="shared" si="2"/>
        <v>19800</v>
      </c>
      <c r="H25" s="11">
        <f t="shared" si="2"/>
        <v>21780</v>
      </c>
      <c r="I25" s="47">
        <f t="shared" si="1"/>
        <v>59580</v>
      </c>
    </row>
    <row r="26" spans="1:9" s="42" customFormat="1" ht="15" customHeight="1">
      <c r="A26" s="65"/>
      <c r="B26" s="66" t="s">
        <v>32</v>
      </c>
      <c r="C26" s="5"/>
      <c r="D26" s="5"/>
      <c r="E26" s="37"/>
      <c r="F26" s="15">
        <f>SUM(F4:F25)</f>
        <v>3965500</v>
      </c>
      <c r="G26" s="15">
        <f>SUM(G4:G25)</f>
        <v>477950</v>
      </c>
      <c r="H26" s="15">
        <f>SUM(H4:H25)</f>
        <v>525745</v>
      </c>
      <c r="I26" s="15">
        <f>SUM(I4:I25)</f>
        <v>4969195</v>
      </c>
    </row>
    <row r="27" spans="1:9" s="41" customFormat="1" ht="15" customHeight="1">
      <c r="A27" s="59"/>
      <c r="B27" s="67"/>
      <c r="C27" s="7"/>
      <c r="D27" s="7"/>
      <c r="E27" s="33"/>
      <c r="F27" s="23"/>
      <c r="G27" s="23"/>
      <c r="H27" s="23"/>
      <c r="I27" s="47"/>
    </row>
    <row r="28" spans="1:9" ht="15" customHeight="1">
      <c r="A28" s="68" t="s">
        <v>15</v>
      </c>
      <c r="B28" s="69" t="s">
        <v>16</v>
      </c>
      <c r="C28" s="4"/>
      <c r="D28" s="4"/>
      <c r="E28" s="36"/>
      <c r="F28" s="14"/>
      <c r="G28" s="14"/>
      <c r="H28" s="14"/>
      <c r="I28" s="43"/>
    </row>
    <row r="29" spans="1:9" ht="15" customHeight="1">
      <c r="A29" s="70">
        <v>1</v>
      </c>
      <c r="B29" s="71" t="s">
        <v>17</v>
      </c>
      <c r="C29" s="2"/>
      <c r="D29" s="2"/>
      <c r="E29" s="32"/>
      <c r="F29" s="10"/>
      <c r="G29" s="10"/>
      <c r="H29" s="10"/>
      <c r="I29" s="46"/>
    </row>
    <row r="30" spans="1:9" ht="20.25" customHeight="1">
      <c r="A30" s="72" t="s">
        <v>40</v>
      </c>
      <c r="B30" s="73" t="s">
        <v>18</v>
      </c>
      <c r="C30" s="3"/>
      <c r="D30" s="3"/>
      <c r="E30" s="34"/>
      <c r="F30" s="11"/>
      <c r="G30" s="11"/>
      <c r="H30" s="11"/>
      <c r="I30" s="16"/>
    </row>
    <row r="31" spans="1:9" ht="19.5" customHeight="1">
      <c r="A31" s="74" t="s">
        <v>43</v>
      </c>
      <c r="B31" s="73" t="s">
        <v>19</v>
      </c>
      <c r="C31" s="3" t="s">
        <v>20</v>
      </c>
      <c r="D31" s="22">
        <v>120000</v>
      </c>
      <c r="E31" s="12">
        <v>1</v>
      </c>
      <c r="F31" s="11">
        <f>D31*E31</f>
        <v>120000</v>
      </c>
      <c r="G31" s="11">
        <f aca="true" t="shared" si="3" ref="G31:H33">F31*10%+F31</f>
        <v>132000</v>
      </c>
      <c r="H31" s="11">
        <f t="shared" si="3"/>
        <v>145200</v>
      </c>
      <c r="I31" s="47">
        <f>F31+G31+H31</f>
        <v>397200</v>
      </c>
    </row>
    <row r="32" spans="1:9" ht="30" customHeight="1">
      <c r="A32" s="74" t="s">
        <v>44</v>
      </c>
      <c r="B32" s="75" t="s">
        <v>64</v>
      </c>
      <c r="C32" s="21" t="s">
        <v>20</v>
      </c>
      <c r="D32" s="40">
        <v>36000</v>
      </c>
      <c r="E32" s="12">
        <v>3</v>
      </c>
      <c r="F32" s="11">
        <f>D32*E32</f>
        <v>108000</v>
      </c>
      <c r="G32" s="11">
        <f t="shared" si="3"/>
        <v>118800</v>
      </c>
      <c r="H32" s="11">
        <f t="shared" si="3"/>
        <v>130680</v>
      </c>
      <c r="I32" s="47">
        <f>F32+G32+H32</f>
        <v>357480</v>
      </c>
    </row>
    <row r="33" spans="1:9" ht="20.25" customHeight="1">
      <c r="A33" s="74" t="s">
        <v>45</v>
      </c>
      <c r="B33" s="73" t="s">
        <v>30</v>
      </c>
      <c r="C33" s="21" t="s">
        <v>20</v>
      </c>
      <c r="D33" s="40">
        <v>48000</v>
      </c>
      <c r="E33" s="35">
        <v>6</v>
      </c>
      <c r="F33" s="11">
        <f>D33*E33</f>
        <v>288000</v>
      </c>
      <c r="G33" s="11">
        <f t="shared" si="3"/>
        <v>316800</v>
      </c>
      <c r="H33" s="11">
        <f t="shared" si="3"/>
        <v>348480</v>
      </c>
      <c r="I33" s="47">
        <f>F33+G33+H33</f>
        <v>953280</v>
      </c>
    </row>
    <row r="34" spans="1:9" ht="15" customHeight="1">
      <c r="A34" s="76"/>
      <c r="B34" s="66" t="s">
        <v>21</v>
      </c>
      <c r="C34" s="5"/>
      <c r="D34" s="5"/>
      <c r="E34" s="37"/>
      <c r="F34" s="15">
        <f>SUM(F30:F33)</f>
        <v>516000</v>
      </c>
      <c r="G34" s="15">
        <f>SUM(G30:G33)</f>
        <v>567600</v>
      </c>
      <c r="H34" s="15">
        <f>SUM(H30:H33)</f>
        <v>624360</v>
      </c>
      <c r="I34" s="15">
        <f>SUM(I30:I33)</f>
        <v>1707960</v>
      </c>
    </row>
    <row r="35" spans="1:9" s="41" customFormat="1" ht="15" customHeight="1">
      <c r="A35" s="59"/>
      <c r="B35" s="67"/>
      <c r="C35" s="48"/>
      <c r="D35" s="48"/>
      <c r="E35" s="49"/>
      <c r="F35" s="47"/>
      <c r="G35" s="47"/>
      <c r="H35" s="47"/>
      <c r="I35" s="47"/>
    </row>
    <row r="36" spans="1:9" ht="15" customHeight="1">
      <c r="A36" s="70">
        <v>2</v>
      </c>
      <c r="B36" s="71" t="s">
        <v>22</v>
      </c>
      <c r="C36" s="2"/>
      <c r="D36" s="2"/>
      <c r="E36" s="32"/>
      <c r="F36" s="10"/>
      <c r="G36" s="10"/>
      <c r="H36" s="10"/>
      <c r="I36" s="46"/>
    </row>
    <row r="37" spans="1:9" ht="15" customHeight="1">
      <c r="A37" s="57">
        <v>2.1</v>
      </c>
      <c r="B37" s="73" t="s">
        <v>33</v>
      </c>
      <c r="C37" s="3"/>
      <c r="D37" s="3"/>
      <c r="E37" s="34"/>
      <c r="F37" s="11"/>
      <c r="G37" s="11"/>
      <c r="H37" s="11"/>
      <c r="I37" s="16">
        <f>I34*10%</f>
        <v>170796</v>
      </c>
    </row>
    <row r="38" spans="1:9" ht="15" customHeight="1">
      <c r="A38" s="57">
        <v>2.2</v>
      </c>
      <c r="B38" s="73" t="s">
        <v>34</v>
      </c>
      <c r="C38" s="3"/>
      <c r="D38" s="3"/>
      <c r="E38" s="34"/>
      <c r="F38" s="11"/>
      <c r="G38" s="11"/>
      <c r="H38" s="11"/>
      <c r="I38" s="16">
        <f>I34*10%</f>
        <v>170796</v>
      </c>
    </row>
    <row r="39" spans="1:9" ht="15" customHeight="1">
      <c r="A39" s="57">
        <v>2.3</v>
      </c>
      <c r="B39" s="73" t="s">
        <v>35</v>
      </c>
      <c r="C39" s="3"/>
      <c r="D39" s="3"/>
      <c r="E39" s="34"/>
      <c r="F39" s="11"/>
      <c r="G39" s="11"/>
      <c r="H39" s="11"/>
      <c r="I39" s="16">
        <f>I34*15%</f>
        <v>256194</v>
      </c>
    </row>
    <row r="40" spans="1:9" ht="15" customHeight="1">
      <c r="A40" s="76"/>
      <c r="B40" s="66" t="s">
        <v>23</v>
      </c>
      <c r="C40" s="5"/>
      <c r="D40" s="5"/>
      <c r="E40" s="37"/>
      <c r="F40" s="15">
        <f>SUM(F37:F39)</f>
        <v>0</v>
      </c>
      <c r="G40" s="15">
        <f>SUM(G37:G39)</f>
        <v>0</v>
      </c>
      <c r="H40" s="15">
        <f>SUM(H37:H39)</f>
        <v>0</v>
      </c>
      <c r="I40" s="15">
        <f>SUM(I37:I39)</f>
        <v>597786</v>
      </c>
    </row>
    <row r="41" spans="1:9" ht="15" customHeight="1" thickBot="1">
      <c r="A41" s="78"/>
      <c r="B41" s="79" t="s">
        <v>65</v>
      </c>
      <c r="C41" s="18"/>
      <c r="D41" s="18"/>
      <c r="E41" s="39"/>
      <c r="F41" s="17">
        <f>+F40+F34+F26</f>
        <v>4481500</v>
      </c>
      <c r="G41" s="17">
        <f>+G40+G34+G26</f>
        <v>1045550</v>
      </c>
      <c r="H41" s="17">
        <f>+H40+H34+H26</f>
        <v>1150105</v>
      </c>
      <c r="I41" s="17">
        <f>+I40+I34+I26</f>
        <v>7274941</v>
      </c>
    </row>
    <row r="42" spans="1:9" ht="15" customHeight="1">
      <c r="A42" s="57"/>
      <c r="B42" s="77"/>
      <c r="C42" s="6"/>
      <c r="D42" s="6"/>
      <c r="E42" s="38"/>
      <c r="F42" s="16"/>
      <c r="G42" s="16"/>
      <c r="H42" s="11"/>
      <c r="I42" s="16"/>
    </row>
    <row r="43" spans="1:9" ht="15" customHeight="1">
      <c r="A43" s="68" t="s">
        <v>24</v>
      </c>
      <c r="B43" s="69" t="s">
        <v>25</v>
      </c>
      <c r="C43" s="4"/>
      <c r="D43" s="50"/>
      <c r="E43" s="36"/>
      <c r="F43" s="43">
        <f>F41*5%</f>
        <v>224075</v>
      </c>
      <c r="G43" s="43">
        <f>G41*5%</f>
        <v>52277.5</v>
      </c>
      <c r="H43" s="43">
        <f>H41*5%</f>
        <v>57505.25</v>
      </c>
      <c r="I43" s="43">
        <f>I41*5%</f>
        <v>363747.05000000005</v>
      </c>
    </row>
    <row r="44" spans="1:9" ht="15" customHeight="1">
      <c r="A44" s="83"/>
      <c r="B44" s="73"/>
      <c r="C44" s="3"/>
      <c r="D44" s="3"/>
      <c r="E44" s="3"/>
      <c r="F44" s="22"/>
      <c r="G44" s="22"/>
      <c r="H44" s="22"/>
      <c r="I44" s="84"/>
    </row>
    <row r="45" spans="1:9" s="42" customFormat="1" ht="20.25" customHeight="1">
      <c r="A45" s="5"/>
      <c r="B45" s="85" t="s">
        <v>26</v>
      </c>
      <c r="C45" s="5"/>
      <c r="D45" s="5"/>
      <c r="E45" s="5"/>
      <c r="F45" s="86">
        <f>F41+F43</f>
        <v>4705575</v>
      </c>
      <c r="G45" s="86">
        <f>G41+G43</f>
        <v>1097827.5</v>
      </c>
      <c r="H45" s="86">
        <f>H41+H43</f>
        <v>1207610.25</v>
      </c>
      <c r="I45" s="86">
        <f>I41+I43</f>
        <v>7638688.05</v>
      </c>
    </row>
  </sheetData>
  <mergeCells count="1">
    <mergeCell ref="A1:B1"/>
  </mergeCells>
  <printOptions horizontalCentered="1"/>
  <pageMargins left="0.2" right="0.19" top="0.35" bottom="0.35" header="0.27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7" sqref="A7"/>
    </sheetView>
  </sheetViews>
  <sheetFormatPr defaultColWidth="9.140625" defaultRowHeight="12.75"/>
  <cols>
    <col min="1" max="1" width="39.57421875" style="0" customWidth="1"/>
    <col min="2" max="2" width="18.00390625" style="99" customWidth="1"/>
    <col min="3" max="3" width="26.00390625" style="99" bestFit="1" customWidth="1"/>
    <col min="4" max="4" width="2.140625" style="0" customWidth="1"/>
    <col min="5" max="5" width="28.421875" style="99" bestFit="1" customWidth="1"/>
    <col min="6" max="6" width="2.00390625" style="0" customWidth="1"/>
    <col min="7" max="7" width="28.57421875" style="99" bestFit="1" customWidth="1"/>
  </cols>
  <sheetData>
    <row r="1" spans="1:7" s="88" customFormat="1" ht="22.5" customHeight="1">
      <c r="A1" s="88" t="s">
        <v>67</v>
      </c>
      <c r="B1" s="94"/>
      <c r="C1" s="94"/>
      <c r="E1" s="94"/>
      <c r="G1" s="94"/>
    </row>
    <row r="2" spans="2:7" s="88" customFormat="1" ht="13.5" customHeight="1">
      <c r="B2" s="94"/>
      <c r="C2" s="94"/>
      <c r="E2" s="94"/>
      <c r="G2" s="94"/>
    </row>
    <row r="3" spans="1:7" s="89" customFormat="1" ht="15">
      <c r="A3" s="89" t="s">
        <v>89</v>
      </c>
      <c r="B3" s="95" t="s">
        <v>68</v>
      </c>
      <c r="C3" s="97" t="s">
        <v>93</v>
      </c>
      <c r="E3" s="97" t="s">
        <v>94</v>
      </c>
      <c r="G3" s="97" t="s">
        <v>95</v>
      </c>
    </row>
    <row r="4" spans="2:7" s="89" customFormat="1" ht="14.25">
      <c r="B4" s="95"/>
      <c r="C4" s="95" t="s">
        <v>98</v>
      </c>
      <c r="E4" s="95" t="s">
        <v>97</v>
      </c>
      <c r="G4" s="95" t="s">
        <v>96</v>
      </c>
    </row>
    <row r="5" spans="1:7" s="89" customFormat="1" ht="14.25">
      <c r="A5" s="89" t="s">
        <v>69</v>
      </c>
      <c r="B5" s="95">
        <v>250</v>
      </c>
      <c r="C5" s="95"/>
      <c r="E5" s="95"/>
      <c r="G5" s="95"/>
    </row>
    <row r="6" spans="1:7" s="89" customFormat="1" ht="14.25">
      <c r="A6" s="89" t="s">
        <v>70</v>
      </c>
      <c r="B6" s="96">
        <v>2400</v>
      </c>
      <c r="C6" s="95"/>
      <c r="E6" s="95"/>
      <c r="G6" s="95"/>
    </row>
    <row r="7" spans="1:7" s="89" customFormat="1" ht="14.25">
      <c r="A7" s="89" t="s">
        <v>71</v>
      </c>
      <c r="B7" s="96">
        <v>1200</v>
      </c>
      <c r="C7" s="95"/>
      <c r="E7" s="95"/>
      <c r="G7" s="95"/>
    </row>
    <row r="8" spans="1:7" s="89" customFormat="1" ht="14.25">
      <c r="A8" s="89" t="s">
        <v>72</v>
      </c>
      <c r="B8" s="96">
        <v>2250</v>
      </c>
      <c r="C8" s="95"/>
      <c r="E8" s="95"/>
      <c r="G8" s="95"/>
    </row>
    <row r="9" spans="1:7" s="89" customFormat="1" ht="14.25">
      <c r="A9" s="89" t="s">
        <v>73</v>
      </c>
      <c r="B9" s="96">
        <v>1500</v>
      </c>
      <c r="C9" s="95"/>
      <c r="E9" s="95"/>
      <c r="G9" s="95"/>
    </row>
    <row r="10" spans="1:7" s="89" customFormat="1" ht="14.25">
      <c r="A10" s="89" t="s">
        <v>74</v>
      </c>
      <c r="B10" s="96">
        <v>3600</v>
      </c>
      <c r="C10" s="95"/>
      <c r="E10" s="95"/>
      <c r="G10" s="95"/>
    </row>
    <row r="11" spans="1:7" s="89" customFormat="1" ht="14.25">
      <c r="A11" s="89" t="s">
        <v>75</v>
      </c>
      <c r="B11" s="96">
        <v>25000</v>
      </c>
      <c r="C11" s="95"/>
      <c r="E11" s="95"/>
      <c r="G11" s="95"/>
    </row>
    <row r="12" spans="1:7" s="89" customFormat="1" ht="14.25">
      <c r="A12" s="89" t="s">
        <v>76</v>
      </c>
      <c r="B12" s="96">
        <v>10000</v>
      </c>
      <c r="C12" s="95"/>
      <c r="E12" s="95"/>
      <c r="G12" s="95"/>
    </row>
    <row r="13" spans="1:7" s="89" customFormat="1" ht="14.25">
      <c r="A13" s="89" t="s">
        <v>77</v>
      </c>
      <c r="B13" s="96">
        <v>5000</v>
      </c>
      <c r="C13" s="95"/>
      <c r="E13" s="95"/>
      <c r="G13" s="95"/>
    </row>
    <row r="14" spans="1:7" s="89" customFormat="1" ht="14.25">
      <c r="A14" s="89" t="s">
        <v>78</v>
      </c>
      <c r="B14" s="96">
        <v>9000</v>
      </c>
      <c r="C14" s="95"/>
      <c r="E14" s="95"/>
      <c r="G14" s="95"/>
    </row>
    <row r="15" spans="1:7" s="89" customFormat="1" ht="14.25">
      <c r="A15" s="89" t="s">
        <v>79</v>
      </c>
      <c r="B15" s="96">
        <v>25000</v>
      </c>
      <c r="C15" s="95"/>
      <c r="E15" s="95"/>
      <c r="G15" s="95"/>
    </row>
    <row r="16" spans="1:7" s="89" customFormat="1" ht="14.25">
      <c r="A16" s="89" t="s">
        <v>80</v>
      </c>
      <c r="B16" s="96">
        <v>20000</v>
      </c>
      <c r="C16" s="95"/>
      <c r="E16" s="95"/>
      <c r="G16" s="95"/>
    </row>
    <row r="17" spans="1:7" s="89" customFormat="1" ht="14.25">
      <c r="A17" s="89" t="s">
        <v>81</v>
      </c>
      <c r="B17" s="96">
        <v>20000</v>
      </c>
      <c r="C17" s="95"/>
      <c r="E17" s="95"/>
      <c r="G17" s="95"/>
    </row>
    <row r="18" spans="1:7" s="89" customFormat="1" ht="14.25">
      <c r="A18" s="89" t="s">
        <v>82</v>
      </c>
      <c r="B18" s="96">
        <v>750</v>
      </c>
      <c r="C18" s="95"/>
      <c r="E18" s="95"/>
      <c r="G18" s="95"/>
    </row>
    <row r="19" spans="2:7" s="89" customFormat="1" ht="14.25">
      <c r="B19" s="95"/>
      <c r="C19" s="95"/>
      <c r="E19" s="95"/>
      <c r="G19" s="95"/>
    </row>
    <row r="20" spans="1:7" s="89" customFormat="1" ht="15">
      <c r="A20" s="90" t="s">
        <v>85</v>
      </c>
      <c r="B20" s="97" t="s">
        <v>83</v>
      </c>
      <c r="C20" s="97" t="s">
        <v>83</v>
      </c>
      <c r="D20" s="90"/>
      <c r="E20" s="97" t="s">
        <v>84</v>
      </c>
      <c r="F20" s="90"/>
      <c r="G20" s="101" t="s">
        <v>88</v>
      </c>
    </row>
    <row r="21" spans="1:7" ht="15.75" thickBot="1">
      <c r="A21" s="91" t="s">
        <v>86</v>
      </c>
      <c r="B21" s="98">
        <v>2929</v>
      </c>
      <c r="C21" s="100"/>
      <c r="D21" s="92"/>
      <c r="E21" s="98">
        <v>29291</v>
      </c>
      <c r="F21" s="92"/>
      <c r="G21" s="98">
        <v>87873</v>
      </c>
    </row>
    <row r="22" spans="2:7" s="89" customFormat="1" ht="15" thickTop="1">
      <c r="B22" s="95"/>
      <c r="C22" s="95"/>
      <c r="E22" s="95"/>
      <c r="G22" s="95"/>
    </row>
    <row r="23" spans="1:7" s="89" customFormat="1" ht="15">
      <c r="A23" s="93" t="s">
        <v>90</v>
      </c>
      <c r="B23" s="95"/>
      <c r="C23" s="95"/>
      <c r="E23" s="95"/>
      <c r="G23" s="95"/>
    </row>
    <row r="24" spans="1:7" s="89" customFormat="1" ht="14.25">
      <c r="A24" s="89" t="s">
        <v>91</v>
      </c>
      <c r="B24" s="95"/>
      <c r="C24" s="95"/>
      <c r="E24" s="95"/>
      <c r="G24" s="95"/>
    </row>
    <row r="25" spans="2:7" s="89" customFormat="1" ht="14.25">
      <c r="B25" s="95"/>
      <c r="C25" s="95"/>
      <c r="E25" s="95"/>
      <c r="G25" s="95"/>
    </row>
    <row r="26" spans="1:7" s="89" customFormat="1" ht="15">
      <c r="A26" s="93" t="s">
        <v>99</v>
      </c>
      <c r="B26" s="95"/>
      <c r="C26" s="95"/>
      <c r="E26" s="95"/>
      <c r="G26" s="95"/>
    </row>
    <row r="27" spans="1:7" s="89" customFormat="1" ht="14.25">
      <c r="A27" s="89" t="s">
        <v>53</v>
      </c>
      <c r="B27" s="95"/>
      <c r="C27" s="95"/>
      <c r="E27" s="95"/>
      <c r="G27" s="95"/>
    </row>
    <row r="28" spans="1:7" s="89" customFormat="1" ht="14.25">
      <c r="A28" s="89" t="s">
        <v>100</v>
      </c>
      <c r="B28" s="95"/>
      <c r="C28" s="95"/>
      <c r="E28" s="95"/>
      <c r="G28" s="95"/>
    </row>
    <row r="29" spans="1:7" s="89" customFormat="1" ht="14.25">
      <c r="A29" s="89" t="s">
        <v>61</v>
      </c>
      <c r="B29" s="95"/>
      <c r="C29" s="95"/>
      <c r="E29" s="95"/>
      <c r="G29" s="95"/>
    </row>
    <row r="30" spans="1:7" s="89" customFormat="1" ht="14.25">
      <c r="A30" s="89" t="s">
        <v>14</v>
      </c>
      <c r="B30" s="95"/>
      <c r="C30" s="95"/>
      <c r="E30" s="95"/>
      <c r="G30" s="95"/>
    </row>
    <row r="31" spans="1:7" s="89" customFormat="1" ht="14.25">
      <c r="A31" s="89" t="s">
        <v>92</v>
      </c>
      <c r="B31" s="95"/>
      <c r="C31" s="95"/>
      <c r="E31" s="95"/>
      <c r="G31" s="95"/>
    </row>
    <row r="32" spans="2:7" s="89" customFormat="1" ht="14.25">
      <c r="B32" s="95"/>
      <c r="C32" s="95"/>
      <c r="E32" s="95"/>
      <c r="G32" s="95"/>
    </row>
    <row r="33" spans="2:7" s="89" customFormat="1" ht="14.25">
      <c r="B33" s="95"/>
      <c r="C33" s="95"/>
      <c r="E33" s="95"/>
      <c r="G33" s="95"/>
    </row>
    <row r="34" spans="2:7" s="89" customFormat="1" ht="14.25">
      <c r="B34" s="95"/>
      <c r="C34" s="95"/>
      <c r="E34" s="95"/>
      <c r="G34" s="95"/>
    </row>
    <row r="35" spans="2:7" s="89" customFormat="1" ht="14.25">
      <c r="B35" s="95"/>
      <c r="C35" s="95"/>
      <c r="E35" s="95"/>
      <c r="G35" s="95"/>
    </row>
    <row r="36" spans="2:7" s="89" customFormat="1" ht="14.25">
      <c r="B36" s="95"/>
      <c r="C36" s="95"/>
      <c r="E36" s="95"/>
      <c r="G36" s="95"/>
    </row>
    <row r="37" spans="2:7" s="89" customFormat="1" ht="14.25">
      <c r="B37" s="95"/>
      <c r="C37" s="95"/>
      <c r="E37" s="95"/>
      <c r="G37" s="95"/>
    </row>
    <row r="38" spans="2:7" s="89" customFormat="1" ht="14.25">
      <c r="B38" s="95"/>
      <c r="C38" s="95"/>
      <c r="E38" s="95"/>
      <c r="G38" s="95"/>
    </row>
    <row r="39" spans="2:7" s="89" customFormat="1" ht="14.25">
      <c r="B39" s="95"/>
      <c r="C39" s="95"/>
      <c r="E39" s="95"/>
      <c r="G39" s="95"/>
    </row>
    <row r="40" spans="2:7" s="89" customFormat="1" ht="14.25">
      <c r="B40" s="95"/>
      <c r="C40" s="95"/>
      <c r="E40" s="95"/>
      <c r="G40" s="95"/>
    </row>
    <row r="41" spans="2:7" s="89" customFormat="1" ht="14.25">
      <c r="B41" s="95"/>
      <c r="C41" s="95"/>
      <c r="E41" s="95"/>
      <c r="G41" s="9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 </cp:lastModifiedBy>
  <cp:lastPrinted>2007-03-17T10:38:41Z</cp:lastPrinted>
  <dcterms:created xsi:type="dcterms:W3CDTF">2007-03-14T05:29:41Z</dcterms:created>
  <dcterms:modified xsi:type="dcterms:W3CDTF">2007-06-25T17:36:21Z</dcterms:modified>
  <cp:category/>
  <cp:version/>
  <cp:contentType/>
  <cp:contentStatus/>
</cp:coreProperties>
</file>