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0"/>
  <workbookPr autoCompressPictures="0"/>
  <bookViews>
    <workbookView xWindow="0" yWindow="0" windowWidth="28800" windowHeight="17480"/>
  </bookViews>
  <sheets>
    <sheet name="hostel budget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2" l="1"/>
  <c r="D44" i="2"/>
  <c r="I25" i="2"/>
  <c r="C17" i="2"/>
  <c r="D17" i="2"/>
  <c r="C18" i="2"/>
  <c r="E18" i="2"/>
  <c r="D18" i="2"/>
  <c r="C28" i="2"/>
  <c r="D28" i="2"/>
  <c r="D31" i="2"/>
  <c r="D32" i="2"/>
  <c r="C33" i="2"/>
  <c r="D33" i="2"/>
  <c r="D34" i="2"/>
  <c r="C40" i="2"/>
  <c r="D40" i="2"/>
  <c r="C41" i="2"/>
  <c r="D41" i="2"/>
  <c r="D23" i="2"/>
  <c r="D24" i="2"/>
  <c r="C11" i="2"/>
  <c r="C14" i="2"/>
  <c r="C35" i="2"/>
  <c r="C36" i="2"/>
  <c r="C45" i="2"/>
  <c r="E36" i="2"/>
  <c r="E45" i="2"/>
  <c r="D25" i="2"/>
  <c r="D11" i="2"/>
  <c r="D14" i="2"/>
  <c r="D21" i="2"/>
  <c r="D22" i="2"/>
  <c r="D29" i="2"/>
  <c r="D36" i="2"/>
  <c r="D37" i="2"/>
  <c r="D45" i="2"/>
  <c r="C4" i="2"/>
</calcChain>
</file>

<file path=xl/sharedStrings.xml><?xml version="1.0" encoding="utf-8"?>
<sst xmlns="http://schemas.openxmlformats.org/spreadsheetml/2006/main" count="53" uniqueCount="52">
  <si>
    <t>Amount requested</t>
  </si>
  <si>
    <t>Local Donations in cash / kind</t>
  </si>
  <si>
    <t>Food Costs</t>
  </si>
  <si>
    <t>Total</t>
  </si>
  <si>
    <t>Amount</t>
  </si>
  <si>
    <t>Venue Costs</t>
  </si>
  <si>
    <t>@ Rs. 10,000 per month</t>
  </si>
  <si>
    <t>Salary Costs of Warden cum Teachers</t>
  </si>
  <si>
    <t>@ Rs. 9200 p.m. for one person</t>
  </si>
  <si>
    <t>Residential arrangements</t>
  </si>
  <si>
    <t>Mattresses and Blankets</t>
  </si>
  <si>
    <t>Notes</t>
  </si>
  <si>
    <t>Cupboards</t>
  </si>
  <si>
    <t>we have</t>
  </si>
  <si>
    <t>Mats (Chataes)</t>
  </si>
  <si>
    <t>Kitchen Utensils</t>
  </si>
  <si>
    <t>Library Books</t>
  </si>
  <si>
    <t>Game Equipments (basketball, football, etc.)</t>
  </si>
  <si>
    <t>Study and Other Arrangements</t>
  </si>
  <si>
    <t>Musical Instruments</t>
  </si>
  <si>
    <t>Film Watching - Projector Charges-twice/month</t>
  </si>
  <si>
    <t>Workshops - 1 per month for 11 months</t>
  </si>
  <si>
    <t>Part-time staff</t>
  </si>
  <si>
    <t>Printing of Newsletters/diaries</t>
  </si>
  <si>
    <t>Meditation Workshops - 3 / year</t>
  </si>
  <si>
    <t>Study Materials (books, bag, stationery) - Rs. 1000 per child</t>
  </si>
  <si>
    <t>Uniforms for school-goers (Rs. 900 for 10 children)</t>
  </si>
  <si>
    <t>Clothes (winters particularly @ Rs. 400 per child)</t>
  </si>
  <si>
    <t>Management and Guidance Costs @ Rs. 4000 p.m.</t>
  </si>
  <si>
    <t>will go to ration shops and people to provide materials for a day/week</t>
  </si>
  <si>
    <t>will start from career college campus and shift to our rudimentary land</t>
  </si>
  <si>
    <t>will go to schools for old bags and stationery donations</t>
  </si>
  <si>
    <t>ask people for in-kind donations for this</t>
  </si>
  <si>
    <t>will ask friendly groups for sharing of projector</t>
  </si>
  <si>
    <t>take out partly from other projects</t>
  </si>
  <si>
    <t>Volunteers for specific subject and school support</t>
  </si>
  <si>
    <t>not budgeted</t>
  </si>
  <si>
    <t>take out partly from other budgets</t>
  </si>
  <si>
    <t>partly have; therefore budgeted less</t>
  </si>
  <si>
    <t>@ Rs. 10000 p.m. for second teacher</t>
  </si>
  <si>
    <t>will draw part-salary from other budget</t>
  </si>
  <si>
    <t>Hostel Budget (September 2012 to August 2013)</t>
  </si>
  <si>
    <t xml:space="preserve">estimated number of residential facility will be fully functional </t>
  </si>
  <si>
    <t>25 days for festivals and 30 days off in summer break and 30 days off during 12 weekends</t>
  </si>
  <si>
    <t>average number of children p.m. during the year</t>
  </si>
  <si>
    <t>Will raise from Tata Trust,</t>
  </si>
  <si>
    <t>@ Rs. 60 per child per day</t>
  </si>
  <si>
    <t>Syntex Water Tank</t>
  </si>
  <si>
    <t>from Asha Stanford</t>
  </si>
  <si>
    <t>Counsellor - Rs. 600 per day per week for 32 weeks</t>
  </si>
  <si>
    <t>Music Teacher - Rs. 450 per day per week - 32 weeks</t>
  </si>
  <si>
    <t>additional ones are needed as old mattresses are being run down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</si>
</sst>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2" xfId="0" applyFont="1" applyBorder="1"/>
    <xf numFmtId="0" fontId="2" fillId="0" borderId="0" xfId="0" applyFont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6" xfId="0" quotePrefix="1" applyBorder="1"/>
    <xf numFmtId="0" fontId="0" fillId="0" borderId="7" xfId="0" applyBorder="1"/>
    <xf numFmtId="0" fontId="1" fillId="0" borderId="5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" xfId="0" applyBorder="1"/>
    <xf numFmtId="0" fontId="0" fillId="0" borderId="6" xfId="0" applyBorder="1" applyAlignment="1">
      <alignment shrinkToFit="1"/>
    </xf>
    <xf numFmtId="0" fontId="0" fillId="0" borderId="0" xfId="0" applyFill="1" applyBorder="1"/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tabSelected="1" topLeftCell="A20" workbookViewId="0">
      <selection activeCell="L30" sqref="L30"/>
    </sheetView>
  </sheetViews>
  <sheetFormatPr baseColWidth="10" defaultColWidth="8.83203125" defaultRowHeight="14" x14ac:dyDescent="0"/>
  <cols>
    <col min="1" max="1" width="4.1640625" customWidth="1"/>
    <col min="2" max="2" width="54.83203125" customWidth="1"/>
    <col min="4" max="4" width="20.5" customWidth="1"/>
    <col min="5" max="5" width="26.5" customWidth="1"/>
    <col min="6" max="6" width="46.33203125" customWidth="1"/>
  </cols>
  <sheetData>
    <row r="2" spans="2:8">
      <c r="B2" s="3" t="s">
        <v>41</v>
      </c>
    </row>
    <row r="4" spans="2:8">
      <c r="B4" t="s">
        <v>44</v>
      </c>
      <c r="C4" s="1">
        <f>((15*4)+(25*4)+(35*4))/12</f>
        <v>25</v>
      </c>
    </row>
    <row r="5" spans="2:8">
      <c r="B5" t="s">
        <v>42</v>
      </c>
      <c r="C5" s="1">
        <v>280</v>
      </c>
      <c r="D5" t="s">
        <v>43</v>
      </c>
    </row>
    <row r="6" spans="2:8">
      <c r="E6" s="1"/>
    </row>
    <row r="7" spans="2:8">
      <c r="B7" s="5"/>
      <c r="C7" s="13" t="s">
        <v>3</v>
      </c>
      <c r="D7" s="12" t="s">
        <v>0</v>
      </c>
      <c r="E7" s="2" t="s">
        <v>45</v>
      </c>
      <c r="F7" s="12" t="s">
        <v>11</v>
      </c>
    </row>
    <row r="8" spans="2:8" ht="15" thickBot="1">
      <c r="B8" s="6"/>
      <c r="C8" s="14" t="s">
        <v>4</v>
      </c>
      <c r="D8" s="11" t="s">
        <v>48</v>
      </c>
      <c r="E8" s="4" t="s">
        <v>1</v>
      </c>
      <c r="F8" s="11"/>
    </row>
    <row r="9" spans="2:8">
      <c r="B9" s="7"/>
      <c r="C9" s="15"/>
      <c r="D9" s="7"/>
      <c r="E9" s="16"/>
      <c r="F9" s="7"/>
    </row>
    <row r="10" spans="2:8">
      <c r="B10" s="8" t="s">
        <v>2</v>
      </c>
      <c r="C10" s="15"/>
      <c r="D10" s="7"/>
      <c r="E10" s="16"/>
      <c r="F10" s="7"/>
    </row>
    <row r="11" spans="2:8" ht="15" customHeight="1">
      <c r="B11" s="9" t="s">
        <v>46</v>
      </c>
      <c r="C11" s="15">
        <f>60*280*25</f>
        <v>420000</v>
      </c>
      <c r="D11" s="7">
        <f>C11-E11</f>
        <v>270000</v>
      </c>
      <c r="E11" s="16">
        <v>150000</v>
      </c>
      <c r="F11" s="21" t="s">
        <v>29</v>
      </c>
      <c r="H11">
        <f>K25+I34+G3</f>
        <v>0</v>
      </c>
    </row>
    <row r="12" spans="2:8">
      <c r="B12" s="7"/>
      <c r="C12" s="15"/>
      <c r="D12" s="7"/>
      <c r="E12" s="16"/>
      <c r="F12" s="21"/>
    </row>
    <row r="13" spans="2:8">
      <c r="B13" s="8" t="s">
        <v>5</v>
      </c>
      <c r="C13" s="15"/>
      <c r="D13" s="7"/>
      <c r="E13" s="16"/>
      <c r="F13" s="7"/>
    </row>
    <row r="14" spans="2:8">
      <c r="B14" s="9" t="s">
        <v>6</v>
      </c>
      <c r="C14" s="15">
        <f>10000*12</f>
        <v>120000</v>
      </c>
      <c r="D14" s="7">
        <f>C14-E14</f>
        <v>20000</v>
      </c>
      <c r="E14" s="16">
        <v>100000</v>
      </c>
      <c r="F14" s="21" t="s">
        <v>30</v>
      </c>
    </row>
    <row r="15" spans="2:8">
      <c r="B15" s="7"/>
      <c r="C15" s="15"/>
      <c r="D15" s="7"/>
      <c r="E15" s="16"/>
      <c r="F15" s="21"/>
    </row>
    <row r="16" spans="2:8">
      <c r="B16" s="8" t="s">
        <v>7</v>
      </c>
      <c r="C16" s="15"/>
      <c r="D16" s="7"/>
      <c r="E16" s="16"/>
      <c r="F16" s="7"/>
    </row>
    <row r="17" spans="2:9">
      <c r="B17" s="9" t="s">
        <v>8</v>
      </c>
      <c r="C17" s="15">
        <f>9200*12</f>
        <v>110400</v>
      </c>
      <c r="D17" s="7">
        <f>C17-E17</f>
        <v>78400</v>
      </c>
      <c r="E17" s="16">
        <v>32000</v>
      </c>
      <c r="F17" s="7"/>
    </row>
    <row r="18" spans="2:9">
      <c r="B18" s="9" t="s">
        <v>39</v>
      </c>
      <c r="C18" s="15">
        <f>10000*12</f>
        <v>120000</v>
      </c>
      <c r="D18" s="7">
        <f>C18-E18</f>
        <v>72000</v>
      </c>
      <c r="E18" s="16">
        <f>4000*12</f>
        <v>48000</v>
      </c>
      <c r="F18" s="7" t="s">
        <v>40</v>
      </c>
    </row>
    <row r="19" spans="2:9">
      <c r="B19" s="7"/>
      <c r="C19" s="15"/>
      <c r="D19" s="7"/>
      <c r="E19" s="16"/>
      <c r="F19" s="7"/>
    </row>
    <row r="20" spans="2:9">
      <c r="B20" s="8" t="s">
        <v>9</v>
      </c>
      <c r="C20" s="15"/>
      <c r="D20" s="7"/>
      <c r="E20" s="16"/>
      <c r="F20" s="7"/>
    </row>
    <row r="21" spans="2:9">
      <c r="B21" s="7" t="s">
        <v>10</v>
      </c>
      <c r="C21" s="15">
        <v>15000</v>
      </c>
      <c r="D21" s="7">
        <f t="shared" ref="D21:D25" si="0">C21-E21</f>
        <v>7500</v>
      </c>
      <c r="E21" s="16">
        <v>7500</v>
      </c>
      <c r="F21" s="19" t="s">
        <v>51</v>
      </c>
    </row>
    <row r="22" spans="2:9">
      <c r="B22" s="7" t="s">
        <v>12</v>
      </c>
      <c r="C22" s="15">
        <v>0</v>
      </c>
      <c r="D22" s="7">
        <f t="shared" si="0"/>
        <v>0</v>
      </c>
      <c r="E22" s="16"/>
      <c r="F22" s="7" t="s">
        <v>13</v>
      </c>
    </row>
    <row r="23" spans="2:9">
      <c r="B23" s="7" t="s">
        <v>14</v>
      </c>
      <c r="C23" s="15">
        <v>5000</v>
      </c>
      <c r="D23" s="7">
        <f>C23-E23</f>
        <v>2500</v>
      </c>
      <c r="E23" s="16">
        <v>2500</v>
      </c>
      <c r="F23" s="7"/>
    </row>
    <row r="24" spans="2:9">
      <c r="B24" s="7" t="s">
        <v>15</v>
      </c>
      <c r="C24" s="15">
        <v>5000</v>
      </c>
      <c r="D24" s="7">
        <f>C24-E24</f>
        <v>2500</v>
      </c>
      <c r="E24" s="16">
        <v>2500</v>
      </c>
      <c r="F24" s="7" t="s">
        <v>38</v>
      </c>
    </row>
    <row r="25" spans="2:9">
      <c r="B25" s="7" t="s">
        <v>47</v>
      </c>
      <c r="C25" s="15">
        <v>12000</v>
      </c>
      <c r="D25" s="7">
        <f t="shared" si="0"/>
        <v>0</v>
      </c>
      <c r="E25" s="20">
        <v>12000</v>
      </c>
      <c r="F25" s="7"/>
      <c r="I25" t="e">
        <f>SUM(D44+#REF!+#REF!+#REF!+#REF!)</f>
        <v>#REF!</v>
      </c>
    </row>
    <row r="26" spans="2:9">
      <c r="B26" s="7"/>
      <c r="C26" s="15"/>
      <c r="D26" s="7"/>
      <c r="E26" s="16"/>
      <c r="F26" s="7"/>
    </row>
    <row r="27" spans="2:9">
      <c r="B27" s="8" t="s">
        <v>18</v>
      </c>
      <c r="C27" s="15"/>
      <c r="D27" s="7"/>
      <c r="E27" s="16"/>
      <c r="F27" s="7"/>
    </row>
    <row r="28" spans="2:9">
      <c r="B28" s="7" t="s">
        <v>25</v>
      </c>
      <c r="C28" s="15">
        <f>25000</f>
        <v>25000</v>
      </c>
      <c r="D28" s="7">
        <f t="shared" ref="D28:D37" si="1">C28-E28</f>
        <v>17000</v>
      </c>
      <c r="E28" s="16">
        <v>8000</v>
      </c>
      <c r="F28" s="21" t="s">
        <v>31</v>
      </c>
    </row>
    <row r="29" spans="2:9">
      <c r="B29" s="7" t="s">
        <v>26</v>
      </c>
      <c r="C29" s="15">
        <v>9000</v>
      </c>
      <c r="D29" s="7">
        <f t="shared" si="1"/>
        <v>9000</v>
      </c>
      <c r="E29" s="16">
        <v>0</v>
      </c>
      <c r="F29" s="21"/>
    </row>
    <row r="30" spans="2:9">
      <c r="B30" s="7" t="s">
        <v>16</v>
      </c>
      <c r="C30" s="15">
        <v>7000</v>
      </c>
      <c r="D30" s="7">
        <v>5000</v>
      </c>
      <c r="E30" s="16">
        <v>2000</v>
      </c>
      <c r="F30" s="7"/>
    </row>
    <row r="31" spans="2:9">
      <c r="B31" s="7" t="s">
        <v>17</v>
      </c>
      <c r="C31" s="15">
        <v>4000</v>
      </c>
      <c r="D31" s="7">
        <f t="shared" si="1"/>
        <v>2000</v>
      </c>
      <c r="E31" s="16">
        <v>2000</v>
      </c>
      <c r="F31" s="7" t="s">
        <v>32</v>
      </c>
    </row>
    <row r="32" spans="2:9">
      <c r="B32" s="7" t="s">
        <v>19</v>
      </c>
      <c r="C32" s="15">
        <v>6000</v>
      </c>
      <c r="D32" s="7">
        <f t="shared" si="1"/>
        <v>4000</v>
      </c>
      <c r="E32" s="16">
        <v>2000</v>
      </c>
      <c r="F32" s="7"/>
    </row>
    <row r="33" spans="2:6">
      <c r="B33" s="7" t="s">
        <v>20</v>
      </c>
      <c r="C33" s="15">
        <f>500*22</f>
        <v>11000</v>
      </c>
      <c r="D33" s="7">
        <f t="shared" si="1"/>
        <v>4000</v>
      </c>
      <c r="E33" s="16">
        <v>7000</v>
      </c>
      <c r="F33" s="7" t="s">
        <v>33</v>
      </c>
    </row>
    <row r="34" spans="2:6">
      <c r="B34" s="7" t="s">
        <v>23</v>
      </c>
      <c r="C34" s="15">
        <v>9000</v>
      </c>
      <c r="D34" s="7">
        <f t="shared" si="1"/>
        <v>6000</v>
      </c>
      <c r="E34" s="16">
        <v>3000</v>
      </c>
      <c r="F34" s="7"/>
    </row>
    <row r="35" spans="2:6">
      <c r="B35" s="7" t="s">
        <v>21</v>
      </c>
      <c r="C35" s="15">
        <f>5000*11</f>
        <v>55000</v>
      </c>
      <c r="D35" s="7">
        <v>30000</v>
      </c>
      <c r="E35" s="16">
        <v>25000</v>
      </c>
      <c r="F35" s="7" t="s">
        <v>37</v>
      </c>
    </row>
    <row r="36" spans="2:6">
      <c r="B36" s="7" t="s">
        <v>24</v>
      </c>
      <c r="C36" s="15">
        <f>8000*3</f>
        <v>24000</v>
      </c>
      <c r="D36" s="7">
        <f t="shared" si="1"/>
        <v>0</v>
      </c>
      <c r="E36" s="16">
        <f>C36</f>
        <v>24000</v>
      </c>
      <c r="F36" s="7"/>
    </row>
    <row r="37" spans="2:6">
      <c r="B37" s="7" t="s">
        <v>27</v>
      </c>
      <c r="C37" s="15">
        <v>12000</v>
      </c>
      <c r="D37" s="7">
        <f t="shared" si="1"/>
        <v>5000</v>
      </c>
      <c r="E37" s="16">
        <v>7000</v>
      </c>
      <c r="F37" s="7" t="s">
        <v>32</v>
      </c>
    </row>
    <row r="38" spans="2:6">
      <c r="B38" s="7"/>
      <c r="C38" s="15"/>
      <c r="D38" s="7"/>
      <c r="E38" s="16"/>
      <c r="F38" s="7"/>
    </row>
    <row r="39" spans="2:6">
      <c r="B39" s="8" t="s">
        <v>22</v>
      </c>
      <c r="C39" s="15"/>
      <c r="D39" s="7"/>
      <c r="E39" s="16"/>
      <c r="F39" s="7"/>
    </row>
    <row r="40" spans="2:6">
      <c r="B40" s="7" t="s">
        <v>49</v>
      </c>
      <c r="C40" s="15">
        <f>32*600</f>
        <v>19200</v>
      </c>
      <c r="D40" s="7">
        <f t="shared" ref="D40:D41" si="2">C40-E40</f>
        <v>11200</v>
      </c>
      <c r="E40" s="16">
        <v>8000</v>
      </c>
      <c r="F40" s="7"/>
    </row>
    <row r="41" spans="2:6">
      <c r="B41" s="7" t="s">
        <v>50</v>
      </c>
      <c r="C41" s="15">
        <f>450*32</f>
        <v>14400</v>
      </c>
      <c r="D41" s="7">
        <f t="shared" si="2"/>
        <v>5400</v>
      </c>
      <c r="E41" s="16">
        <v>9000</v>
      </c>
      <c r="F41" s="7"/>
    </row>
    <row r="42" spans="2:6">
      <c r="B42" s="7" t="s">
        <v>35</v>
      </c>
      <c r="C42" s="15">
        <v>0</v>
      </c>
      <c r="D42" s="7">
        <v>0</v>
      </c>
      <c r="E42" s="16"/>
      <c r="F42" s="7" t="s">
        <v>36</v>
      </c>
    </row>
    <row r="43" spans="2:6">
      <c r="B43" s="7"/>
      <c r="C43" s="15"/>
      <c r="D43" s="7"/>
      <c r="E43" s="16"/>
      <c r="F43" s="7"/>
    </row>
    <row r="44" spans="2:6">
      <c r="B44" s="8" t="s">
        <v>28</v>
      </c>
      <c r="C44" s="15">
        <v>48000</v>
      </c>
      <c r="D44" s="7">
        <f>C44-E44</f>
        <v>24000</v>
      </c>
      <c r="E44" s="16">
        <v>24000</v>
      </c>
      <c r="F44" s="7" t="s">
        <v>34</v>
      </c>
    </row>
    <row r="45" spans="2:6">
      <c r="B45" s="7"/>
      <c r="C45" s="13">
        <f>SUM(C11:C44)</f>
        <v>1051000</v>
      </c>
      <c r="D45" s="13">
        <f>SUM(D11:D44)</f>
        <v>575500</v>
      </c>
      <c r="E45" s="2">
        <f>SUM(E11:E44)</f>
        <v>475500</v>
      </c>
      <c r="F45" s="7"/>
    </row>
    <row r="46" spans="2:6">
      <c r="B46" s="7"/>
      <c r="C46" s="15"/>
      <c r="D46" s="7"/>
      <c r="E46" s="16"/>
      <c r="F46" s="7"/>
    </row>
    <row r="47" spans="2:6">
      <c r="B47" s="10"/>
      <c r="C47" s="17"/>
      <c r="D47" s="10"/>
      <c r="E47" s="18"/>
      <c r="F47" s="10"/>
    </row>
  </sheetData>
  <mergeCells count="3">
    <mergeCell ref="F11:F12"/>
    <mergeCell ref="F14:F15"/>
    <mergeCell ref="F28:F29"/>
  </mergeCells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hostel budget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Cisco Employee</cp:lastModifiedBy>
  <dcterms:created xsi:type="dcterms:W3CDTF">2011-11-07T08:05:23Z</dcterms:created>
  <dcterms:modified xsi:type="dcterms:W3CDTF">2013-10-21T18:24:45Z</dcterms:modified>
</cp:coreProperties>
</file>