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5"/>
  </bookViews>
  <sheets>
    <sheet name="JariMari" sheetId="1" r:id="rId1"/>
    <sheet name="Dindoshi" sheetId="2" r:id="rId2"/>
    <sheet name="Sangharsh" sheetId="3" r:id="rId3"/>
    <sheet name="Ekta" sheetId="4" r:id="rId4"/>
    <sheet name="Other Common" sheetId="5" r:id="rId5"/>
    <sheet name="Total" sheetId="6" r:id="rId6"/>
  </sheets>
  <definedNames/>
  <calcPr fullCalcOnLoad="1"/>
</workbook>
</file>

<file path=xl/sharedStrings.xml><?xml version="1.0" encoding="utf-8"?>
<sst xmlns="http://schemas.openxmlformats.org/spreadsheetml/2006/main" count="97" uniqueCount="58">
  <si>
    <t>Salaries</t>
  </si>
  <si>
    <t>Monthly</t>
  </si>
  <si>
    <t>Annual</t>
  </si>
  <si>
    <t>Gazala</t>
  </si>
  <si>
    <t>Nazia</t>
  </si>
  <si>
    <t>Salaries for the teachers</t>
  </si>
  <si>
    <t>Total</t>
  </si>
  <si>
    <t>Fellowship Program</t>
  </si>
  <si>
    <t>Rent</t>
  </si>
  <si>
    <t>Miscellaneous</t>
  </si>
  <si>
    <t>Grand Total</t>
  </si>
  <si>
    <t>Gulnaaz</t>
  </si>
  <si>
    <t>Sweety</t>
  </si>
  <si>
    <t>Lovely</t>
  </si>
  <si>
    <t>3 fellows @3000/year</t>
  </si>
  <si>
    <t>Sundari</t>
  </si>
  <si>
    <t>Lakshmi</t>
  </si>
  <si>
    <t>Salaries for the teachers/assistants</t>
  </si>
  <si>
    <t>Rabia</t>
  </si>
  <si>
    <t>Aasiya</t>
  </si>
  <si>
    <t>Teaching aids</t>
  </si>
  <si>
    <t>Specialist treatment</t>
  </si>
  <si>
    <t>Physio</t>
  </si>
  <si>
    <t>Teacher Training</t>
  </si>
  <si>
    <t>Adminstrative expenses</t>
  </si>
  <si>
    <t>Fellowship</t>
  </si>
  <si>
    <t>(all figures in Indian Rupees)</t>
  </si>
  <si>
    <t>Current Re/US$ Rate)</t>
  </si>
  <si>
    <t>Budget amount in US$</t>
  </si>
  <si>
    <t>Misc</t>
  </si>
  <si>
    <t>Bilquees</t>
  </si>
  <si>
    <t>5 fellows @3000/year</t>
  </si>
  <si>
    <t>2 premises @3400/month</t>
  </si>
  <si>
    <t>1 premises @2500/month</t>
  </si>
  <si>
    <t>Total kids in school</t>
  </si>
  <si>
    <t>Cost per child</t>
  </si>
  <si>
    <t>Budget November 2004- October 2005 for Sahyog at Jari Mari</t>
  </si>
  <si>
    <t>Budget November 2004- October 2005 for Common Expenses</t>
  </si>
  <si>
    <t>Budget November 2004- October 2005 for Sahyog Sangharsh</t>
  </si>
  <si>
    <t>Budget November 2004- October 2005 for Sahyog at Dindoshi</t>
  </si>
  <si>
    <t>Budget November 2004- October 2005 for Sahyog Ekta</t>
  </si>
  <si>
    <t>Training</t>
  </si>
  <si>
    <t>Doctor</t>
  </si>
  <si>
    <t>Medicines</t>
  </si>
  <si>
    <t>Nov 04- Oct 05</t>
  </si>
  <si>
    <t>Text Books</t>
  </si>
  <si>
    <t>Books</t>
  </si>
  <si>
    <t>Travel</t>
  </si>
  <si>
    <t>Printing and Copying</t>
  </si>
  <si>
    <t>Sameena</t>
  </si>
  <si>
    <t>3 helpers</t>
  </si>
  <si>
    <t>2 premises @1200/month</t>
  </si>
  <si>
    <t>Accountant-Salary</t>
  </si>
  <si>
    <t>2005-06</t>
  </si>
  <si>
    <t>2006-07</t>
  </si>
  <si>
    <t>Cumulative Budget 2004- 2007 for overall Sahyog project</t>
  </si>
  <si>
    <t>Zainab</t>
  </si>
  <si>
    <t>Consultant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</si>
</sst>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9" fontId="0" fillId="0" borderId="0" xfId="19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3">
      <selection activeCell="B18" sqref="B18"/>
    </sheetView>
  </sheetViews>
  <sheetFormatPr defaultColWidth="9.140625" defaultRowHeight="12.75"/>
  <cols>
    <col min="1" max="1" width="13.00390625" style="0" customWidth="1"/>
    <col min="2" max="2" width="11.00390625" style="0" customWidth="1"/>
  </cols>
  <sheetData>
    <row r="2" ht="12.75">
      <c r="A2" s="2" t="s">
        <v>36</v>
      </c>
    </row>
    <row r="3" ht="12.75">
      <c r="A3" s="5" t="s">
        <v>26</v>
      </c>
    </row>
    <row r="5" ht="12.75">
      <c r="A5" s="3" t="s">
        <v>5</v>
      </c>
    </row>
    <row r="6" spans="2:3" ht="12.75">
      <c r="B6" s="4" t="s">
        <v>1</v>
      </c>
      <c r="C6" s="4" t="s">
        <v>2</v>
      </c>
    </row>
    <row r="7" spans="1:3" ht="12.75">
      <c r="A7" t="s">
        <v>3</v>
      </c>
      <c r="B7">
        <v>1750</v>
      </c>
      <c r="C7">
        <f>B7*13</f>
        <v>22750</v>
      </c>
    </row>
    <row r="8" spans="1:3" ht="12.75">
      <c r="A8" t="s">
        <v>4</v>
      </c>
      <c r="B8">
        <v>1750</v>
      </c>
      <c r="C8">
        <f>B8*13</f>
        <v>22750</v>
      </c>
    </row>
    <row r="9" spans="1:3" ht="12.75">
      <c r="A9" t="s">
        <v>30</v>
      </c>
      <c r="B9">
        <v>800</v>
      </c>
      <c r="C9">
        <f>B9*13</f>
        <v>10400</v>
      </c>
    </row>
    <row r="10" spans="1:3" ht="12.75">
      <c r="A10" t="s">
        <v>49</v>
      </c>
      <c r="B10">
        <v>1750</v>
      </c>
      <c r="C10">
        <f>B10*13</f>
        <v>22750</v>
      </c>
    </row>
    <row r="11" spans="1:3" ht="12.75">
      <c r="A11" s="1" t="s">
        <v>6</v>
      </c>
      <c r="B11" s="1">
        <f>SUM(B7:B9)</f>
        <v>4300</v>
      </c>
      <c r="C11" s="1">
        <f>SUM(C7:C10)</f>
        <v>78650</v>
      </c>
    </row>
    <row r="13" ht="12.75">
      <c r="A13" s="3" t="s">
        <v>7</v>
      </c>
    </row>
    <row r="14" spans="1:3" ht="12.75">
      <c r="A14" t="s">
        <v>31</v>
      </c>
      <c r="C14">
        <f>5*3000</f>
        <v>15000</v>
      </c>
    </row>
    <row r="16" spans="1:7" ht="12.75">
      <c r="A16" s="3" t="s">
        <v>8</v>
      </c>
      <c r="E16" s="7"/>
      <c r="F16" s="9"/>
      <c r="G16" s="9"/>
    </row>
    <row r="17" spans="1:7" ht="12.75">
      <c r="A17" t="s">
        <v>32</v>
      </c>
      <c r="C17">
        <f>12*3400</f>
        <v>40800</v>
      </c>
      <c r="E17" s="7"/>
      <c r="F17" s="7"/>
      <c r="G17" s="7"/>
    </row>
    <row r="18" spans="5:7" ht="12.75">
      <c r="E18" s="7"/>
      <c r="F18" s="7"/>
      <c r="G18" s="7"/>
    </row>
    <row r="19" spans="1:7" ht="12.75">
      <c r="A19" s="3" t="s">
        <v>9</v>
      </c>
      <c r="C19">
        <v>10000</v>
      </c>
      <c r="E19" s="7"/>
      <c r="F19" s="7"/>
      <c r="G19" s="7"/>
    </row>
    <row r="21" spans="1:3" ht="12.75">
      <c r="A21" s="1" t="s">
        <v>10</v>
      </c>
      <c r="B21" s="1"/>
      <c r="C21" s="1">
        <f>SUM(C11:C20)</f>
        <v>144450</v>
      </c>
    </row>
    <row r="23" spans="1:3" ht="12.75">
      <c r="A23" t="s">
        <v>34</v>
      </c>
      <c r="C23">
        <v>60</v>
      </c>
    </row>
    <row r="24" spans="1:3" ht="12.75">
      <c r="A24" t="s">
        <v>35</v>
      </c>
      <c r="C24" s="10">
        <f>C21/C23</f>
        <v>2407.5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A16" sqref="A16"/>
    </sheetView>
  </sheetViews>
  <sheetFormatPr defaultColWidth="9.140625" defaultRowHeight="12.75"/>
  <cols>
    <col min="1" max="1" width="13.00390625" style="0" customWidth="1"/>
    <col min="2" max="2" width="11.00390625" style="0" customWidth="1"/>
    <col min="5" max="5" width="11.8515625" style="0" customWidth="1"/>
  </cols>
  <sheetData>
    <row r="2" ht="12.75">
      <c r="A2" s="2" t="s">
        <v>39</v>
      </c>
    </row>
    <row r="3" ht="12.75">
      <c r="A3" s="5" t="s">
        <v>26</v>
      </c>
    </row>
    <row r="4" ht="12.75">
      <c r="A4" s="5"/>
    </row>
    <row r="5" ht="12.75">
      <c r="A5" s="3" t="s">
        <v>5</v>
      </c>
    </row>
    <row r="6" spans="2:3" ht="12.75">
      <c r="B6" s="4" t="s">
        <v>1</v>
      </c>
      <c r="C6" s="4" t="s">
        <v>2</v>
      </c>
    </row>
    <row r="7" spans="1:3" ht="12.75">
      <c r="A7" t="s">
        <v>11</v>
      </c>
      <c r="B7">
        <v>1750</v>
      </c>
      <c r="C7">
        <f>B7*13</f>
        <v>22750</v>
      </c>
    </row>
    <row r="8" spans="1:3" ht="12.75">
      <c r="A8" t="s">
        <v>12</v>
      </c>
      <c r="B8">
        <v>1750</v>
      </c>
      <c r="C8">
        <f>B8*13</f>
        <v>22750</v>
      </c>
    </row>
    <row r="9" spans="1:3" ht="12.75">
      <c r="A9" t="s">
        <v>13</v>
      </c>
      <c r="B9">
        <v>1750</v>
      </c>
      <c r="C9">
        <f>B9*13</f>
        <v>22750</v>
      </c>
    </row>
    <row r="10" spans="1:3" ht="12.75">
      <c r="A10" s="1" t="s">
        <v>6</v>
      </c>
      <c r="B10" s="1">
        <f>SUM(B7:B9)</f>
        <v>5250</v>
      </c>
      <c r="C10" s="1">
        <f>SUM(C7:C9)</f>
        <v>68250</v>
      </c>
    </row>
    <row r="12" ht="12.75">
      <c r="A12" s="3" t="s">
        <v>7</v>
      </c>
    </row>
    <row r="13" spans="1:3" ht="12.75">
      <c r="A13" t="s">
        <v>14</v>
      </c>
      <c r="C13">
        <f>3*3000</f>
        <v>9000</v>
      </c>
    </row>
    <row r="15" spans="1:7" ht="12.75">
      <c r="A15" s="3" t="s">
        <v>8</v>
      </c>
      <c r="E15" s="7"/>
      <c r="F15" s="9"/>
      <c r="G15" s="9"/>
    </row>
    <row r="16" spans="1:7" ht="12.75">
      <c r="A16" t="s">
        <v>51</v>
      </c>
      <c r="C16">
        <f>12*1200*2</f>
        <v>28800</v>
      </c>
      <c r="E16" s="7"/>
      <c r="F16" s="7"/>
      <c r="G16" s="7"/>
    </row>
    <row r="17" spans="5:7" ht="12.75">
      <c r="E17" s="7"/>
      <c r="F17" s="7"/>
      <c r="G17" s="7"/>
    </row>
    <row r="18" spans="1:7" ht="12.75">
      <c r="A18" s="3" t="s">
        <v>9</v>
      </c>
      <c r="C18">
        <v>10000</v>
      </c>
      <c r="E18" s="7"/>
      <c r="F18" s="7"/>
      <c r="G18" s="7"/>
    </row>
    <row r="20" spans="1:3" ht="12.75">
      <c r="A20" s="1" t="s">
        <v>10</v>
      </c>
      <c r="B20" s="1"/>
      <c r="C20" s="1">
        <f>SUM(C10:C19)</f>
        <v>116050</v>
      </c>
    </row>
    <row r="22" spans="1:3" ht="12.75">
      <c r="A22" t="s">
        <v>34</v>
      </c>
      <c r="C22">
        <v>65</v>
      </c>
    </row>
    <row r="23" spans="1:3" ht="12.75">
      <c r="A23" t="s">
        <v>35</v>
      </c>
      <c r="C23" s="10">
        <f>C20/C22</f>
        <v>1785.3846153846155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C12" sqref="C12"/>
    </sheetView>
  </sheetViews>
  <sheetFormatPr defaultColWidth="9.140625" defaultRowHeight="12.75"/>
  <cols>
    <col min="1" max="1" width="12.421875" style="0" customWidth="1"/>
  </cols>
  <sheetData>
    <row r="2" ht="12.75">
      <c r="A2" s="2" t="s">
        <v>38</v>
      </c>
    </row>
    <row r="3" ht="12.75">
      <c r="A3" s="5" t="s">
        <v>26</v>
      </c>
    </row>
    <row r="5" ht="12.75">
      <c r="A5" s="3" t="s">
        <v>17</v>
      </c>
    </row>
    <row r="6" spans="2:3" ht="12.75">
      <c r="B6" s="4" t="s">
        <v>1</v>
      </c>
      <c r="C6" s="4" t="s">
        <v>2</v>
      </c>
    </row>
    <row r="7" spans="1:3" ht="12.75">
      <c r="A7" t="s">
        <v>16</v>
      </c>
      <c r="B7">
        <v>4350</v>
      </c>
      <c r="C7">
        <f>B7*13</f>
        <v>56550</v>
      </c>
    </row>
    <row r="8" spans="1:3" ht="12.75">
      <c r="A8" t="s">
        <v>15</v>
      </c>
      <c r="B8">
        <v>4350</v>
      </c>
      <c r="C8">
        <f>B8*13</f>
        <v>56550</v>
      </c>
    </row>
    <row r="9" spans="1:4" ht="12.75">
      <c r="A9" s="5" t="s">
        <v>18</v>
      </c>
      <c r="B9" s="5">
        <v>800</v>
      </c>
      <c r="C9">
        <f>B9*13</f>
        <v>10400</v>
      </c>
      <c r="D9" s="8"/>
    </row>
    <row r="10" spans="1:3" ht="12.75">
      <c r="A10" t="s">
        <v>19</v>
      </c>
      <c r="B10">
        <v>1350</v>
      </c>
      <c r="C10">
        <f>B10*13</f>
        <v>17550</v>
      </c>
    </row>
    <row r="11" spans="1:3" ht="12.75">
      <c r="A11" s="5" t="s">
        <v>57</v>
      </c>
      <c r="B11">
        <v>1000</v>
      </c>
      <c r="C11">
        <f>B11*12</f>
        <v>12000</v>
      </c>
    </row>
    <row r="12" spans="1:3" ht="12.75">
      <c r="A12" s="1" t="s">
        <v>6</v>
      </c>
      <c r="B12" s="1">
        <f>SUM(B7:B11)</f>
        <v>11850</v>
      </c>
      <c r="C12" s="1">
        <f>SUM(C7:C11)-C9</f>
        <v>142650</v>
      </c>
    </row>
    <row r="13" ht="12.75">
      <c r="D13" s="8"/>
    </row>
    <row r="14" spans="1:3" ht="12.75">
      <c r="A14" s="5" t="s">
        <v>20</v>
      </c>
      <c r="B14" s="5"/>
      <c r="C14" s="5">
        <f>750*12</f>
        <v>9000</v>
      </c>
    </row>
    <row r="15" ht="12.75">
      <c r="A15" s="3" t="s">
        <v>21</v>
      </c>
    </row>
    <row r="16" spans="1:3" ht="12.75">
      <c r="A16" t="s">
        <v>22</v>
      </c>
      <c r="B16">
        <v>800</v>
      </c>
      <c r="C16">
        <f>B16*12</f>
        <v>9600</v>
      </c>
    </row>
    <row r="19" spans="1:3" ht="12.75">
      <c r="A19" t="s">
        <v>9</v>
      </c>
      <c r="C19">
        <v>10000</v>
      </c>
    </row>
    <row r="21" spans="1:7" ht="12.75">
      <c r="A21" s="3" t="s">
        <v>8</v>
      </c>
      <c r="E21" s="7"/>
      <c r="F21" s="9"/>
      <c r="G21" s="9"/>
    </row>
    <row r="22" spans="1:7" ht="12.75">
      <c r="A22" t="s">
        <v>33</v>
      </c>
      <c r="C22">
        <f>12*2500</f>
        <v>30000</v>
      </c>
      <c r="E22" s="7"/>
      <c r="F22" s="7"/>
      <c r="G22" s="7"/>
    </row>
    <row r="24" spans="1:3" ht="12.75">
      <c r="A24" s="1" t="s">
        <v>10</v>
      </c>
      <c r="C24" s="1">
        <f>SUM(C12:C23)</f>
        <v>201250</v>
      </c>
    </row>
    <row r="26" spans="1:3" ht="12.75">
      <c r="A26" t="s">
        <v>34</v>
      </c>
      <c r="C26">
        <v>30</v>
      </c>
    </row>
    <row r="27" spans="1:3" ht="12.75">
      <c r="A27" t="s">
        <v>35</v>
      </c>
      <c r="C27" s="10">
        <f>C24/C26</f>
        <v>6708.333333333333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0"/>
  <sheetViews>
    <sheetView workbookViewId="0" topLeftCell="A1">
      <selection activeCell="C14" sqref="C14"/>
    </sheetView>
  </sheetViews>
  <sheetFormatPr defaultColWidth="9.140625" defaultRowHeight="12.75"/>
  <cols>
    <col min="1" max="1" width="10.57421875" style="0" customWidth="1"/>
  </cols>
  <sheetData>
    <row r="2" ht="12.75">
      <c r="A2" s="2" t="s">
        <v>40</v>
      </c>
    </row>
    <row r="3" ht="12.75">
      <c r="A3" s="5" t="s">
        <v>26</v>
      </c>
    </row>
    <row r="4" ht="12.75">
      <c r="A4" s="5"/>
    </row>
    <row r="5" ht="12.75">
      <c r="A5" s="3" t="s">
        <v>0</v>
      </c>
    </row>
    <row r="6" spans="2:3" ht="12.75">
      <c r="B6" s="4" t="s">
        <v>1</v>
      </c>
      <c r="C6" s="4" t="s">
        <v>2</v>
      </c>
    </row>
    <row r="7" spans="1:3" ht="12.75">
      <c r="A7" t="s">
        <v>50</v>
      </c>
      <c r="B7">
        <v>1000</v>
      </c>
      <c r="C7">
        <f>B7*13*3</f>
        <v>39000</v>
      </c>
    </row>
    <row r="8" spans="1:3" ht="12.75">
      <c r="A8" t="s">
        <v>56</v>
      </c>
      <c r="B8">
        <v>1750</v>
      </c>
      <c r="C8">
        <f>B8*13*3</f>
        <v>68250</v>
      </c>
    </row>
    <row r="9" spans="1:3" ht="12.75">
      <c r="A9" t="s">
        <v>42</v>
      </c>
      <c r="B9">
        <v>7000</v>
      </c>
      <c r="C9">
        <f>B9*12</f>
        <v>84000</v>
      </c>
    </row>
    <row r="10" spans="1:3" ht="12.75">
      <c r="A10" s="1" t="s">
        <v>6</v>
      </c>
      <c r="B10" s="1"/>
      <c r="C10" s="1">
        <f>SUM(C7:C9)</f>
        <v>191250</v>
      </c>
    </row>
    <row r="11" spans="1:3" ht="12.75">
      <c r="A11" t="s">
        <v>8</v>
      </c>
      <c r="B11">
        <v>1900</v>
      </c>
      <c r="C11">
        <f>B11*12</f>
        <v>22800</v>
      </c>
    </row>
    <row r="13" spans="1:3" ht="12.75">
      <c r="A13" s="5" t="s">
        <v>41</v>
      </c>
      <c r="C13">
        <v>5000</v>
      </c>
    </row>
    <row r="14" ht="12.75">
      <c r="A14" s="5"/>
    </row>
    <row r="15" spans="1:3" ht="12.75">
      <c r="A15" s="5" t="s">
        <v>43</v>
      </c>
      <c r="C15">
        <v>24000</v>
      </c>
    </row>
    <row r="16" ht="12.75">
      <c r="A16" s="5"/>
    </row>
    <row r="17" spans="1:3" ht="12.75">
      <c r="A17" t="s">
        <v>9</v>
      </c>
      <c r="C17">
        <v>10000</v>
      </c>
    </row>
    <row r="19" spans="1:3" ht="12.75">
      <c r="A19" s="1" t="s">
        <v>10</v>
      </c>
      <c r="C19" s="1">
        <f>SUM(C10:C18)</f>
        <v>253050</v>
      </c>
    </row>
    <row r="20" ht="12.75">
      <c r="C2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B12" sqref="B12"/>
    </sheetView>
  </sheetViews>
  <sheetFormatPr defaultColWidth="9.140625" defaultRowHeight="12.75"/>
  <cols>
    <col min="1" max="1" width="23.28125" style="0" customWidth="1"/>
  </cols>
  <sheetData>
    <row r="2" ht="12.75">
      <c r="A2" s="2" t="s">
        <v>37</v>
      </c>
    </row>
    <row r="4" spans="1:2" ht="12.75">
      <c r="A4" s="5" t="s">
        <v>23</v>
      </c>
      <c r="B4">
        <v>5000</v>
      </c>
    </row>
    <row r="5" spans="1:2" ht="12.75">
      <c r="A5" s="5" t="s">
        <v>24</v>
      </c>
      <c r="B5">
        <v>10000</v>
      </c>
    </row>
    <row r="6" spans="1:2" ht="12.75">
      <c r="A6" s="5" t="s">
        <v>45</v>
      </c>
      <c r="B6">
        <v>15000</v>
      </c>
    </row>
    <row r="7" spans="1:2" ht="12.75">
      <c r="A7" s="5" t="s">
        <v>47</v>
      </c>
      <c r="B7">
        <v>20000</v>
      </c>
    </row>
    <row r="8" spans="1:2" ht="12.75">
      <c r="A8" s="5" t="s">
        <v>48</v>
      </c>
      <c r="B8">
        <v>15000</v>
      </c>
    </row>
    <row r="9" spans="1:2" ht="12.75">
      <c r="A9" s="5" t="s">
        <v>52</v>
      </c>
      <c r="B9">
        <v>12000</v>
      </c>
    </row>
    <row r="10" spans="1:2" ht="12.75">
      <c r="A10" s="5" t="s">
        <v>29</v>
      </c>
      <c r="B10">
        <v>10000</v>
      </c>
    </row>
    <row r="12" spans="1:2" ht="12.75">
      <c r="A12" s="1" t="s">
        <v>10</v>
      </c>
      <c r="B12" s="1">
        <f>+SUM(B4:B10)</f>
        <v>87000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5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21.00390625" style="0" customWidth="1"/>
    <col min="2" max="2" width="13.421875" style="0" bestFit="1" customWidth="1"/>
    <col min="3" max="3" width="13.7109375" style="0" bestFit="1" customWidth="1"/>
  </cols>
  <sheetData>
    <row r="2" ht="12.75">
      <c r="A2" s="2" t="s">
        <v>55</v>
      </c>
    </row>
    <row r="3" spans="2:4" ht="12.75">
      <c r="B3" s="18" t="s">
        <v>44</v>
      </c>
      <c r="C3" s="18" t="s">
        <v>53</v>
      </c>
      <c r="D3" s="18" t="s">
        <v>54</v>
      </c>
    </row>
    <row r="4" spans="1:4" ht="12.75">
      <c r="A4" s="12" t="s">
        <v>0</v>
      </c>
      <c r="B4" s="15">
        <f>JariMari!C11+Dindoshi!C10+Sangharsh!C12+Ekta!C10+'Other Common'!B9</f>
        <v>492800</v>
      </c>
      <c r="C4" s="15">
        <f aca="true" t="shared" si="0" ref="C4:D15">ROUND(B4*1.1*10/10,0)</f>
        <v>542080</v>
      </c>
      <c r="D4" s="15">
        <f t="shared" si="0"/>
        <v>596288</v>
      </c>
    </row>
    <row r="5" spans="1:4" ht="12.75">
      <c r="A5" s="12" t="s">
        <v>25</v>
      </c>
      <c r="B5" s="15">
        <f>JariMari!C14+Dindoshi!C13</f>
        <v>24000</v>
      </c>
      <c r="C5" s="15">
        <f t="shared" si="0"/>
        <v>26400</v>
      </c>
      <c r="D5" s="15">
        <f t="shared" si="0"/>
        <v>29040</v>
      </c>
    </row>
    <row r="6" spans="1:4" ht="12.75">
      <c r="A6" s="12" t="s">
        <v>8</v>
      </c>
      <c r="B6" s="15">
        <f>JariMari!C17+Dindoshi!C16+Sangharsh!C22+Ekta!C11</f>
        <v>122400</v>
      </c>
      <c r="C6" s="15">
        <f t="shared" si="0"/>
        <v>134640</v>
      </c>
      <c r="D6" s="15">
        <f t="shared" si="0"/>
        <v>148104</v>
      </c>
    </row>
    <row r="7" spans="1:4" ht="12.75">
      <c r="A7" s="13" t="s">
        <v>41</v>
      </c>
      <c r="B7" s="15">
        <f>'Other Common'!B4+Ekta!C13</f>
        <v>10000</v>
      </c>
      <c r="C7" s="15">
        <f t="shared" si="0"/>
        <v>11000</v>
      </c>
      <c r="D7" s="15">
        <f t="shared" si="0"/>
        <v>12100</v>
      </c>
    </row>
    <row r="8" spans="1:4" ht="12.75">
      <c r="A8" s="13" t="s">
        <v>24</v>
      </c>
      <c r="B8" s="15">
        <v>10000</v>
      </c>
      <c r="C8" s="15">
        <f t="shared" si="0"/>
        <v>11000</v>
      </c>
      <c r="D8" s="15">
        <f t="shared" si="0"/>
        <v>12100</v>
      </c>
    </row>
    <row r="9" spans="1:4" ht="12.75">
      <c r="A9" s="13" t="s">
        <v>46</v>
      </c>
      <c r="B9" s="15">
        <f>'Other Common'!B6</f>
        <v>15000</v>
      </c>
      <c r="C9" s="15">
        <f t="shared" si="0"/>
        <v>16500</v>
      </c>
      <c r="D9" s="15">
        <f t="shared" si="0"/>
        <v>18150</v>
      </c>
    </row>
    <row r="10" spans="1:4" ht="12.75">
      <c r="A10" s="13" t="s">
        <v>20</v>
      </c>
      <c r="B10" s="16">
        <f>750*12</f>
        <v>9000</v>
      </c>
      <c r="C10" s="15">
        <f t="shared" si="0"/>
        <v>9900</v>
      </c>
      <c r="D10" s="15">
        <f t="shared" si="0"/>
        <v>10890</v>
      </c>
    </row>
    <row r="11" spans="1:4" ht="12.75">
      <c r="A11" s="13" t="s">
        <v>21</v>
      </c>
      <c r="B11" s="15">
        <v>9600</v>
      </c>
      <c r="C11" s="15">
        <f t="shared" si="0"/>
        <v>10560</v>
      </c>
      <c r="D11" s="15">
        <f t="shared" si="0"/>
        <v>11616</v>
      </c>
    </row>
    <row r="12" spans="1:4" ht="12.75">
      <c r="A12" s="5" t="s">
        <v>48</v>
      </c>
      <c r="B12" s="15">
        <f>'Other Common'!B8</f>
        <v>15000</v>
      </c>
      <c r="C12" s="15">
        <f t="shared" si="0"/>
        <v>16500</v>
      </c>
      <c r="D12" s="15">
        <f t="shared" si="0"/>
        <v>18150</v>
      </c>
    </row>
    <row r="13" spans="1:4" ht="12.75">
      <c r="A13" s="13" t="s">
        <v>47</v>
      </c>
      <c r="B13" s="15">
        <f>'Other Common'!B7</f>
        <v>20000</v>
      </c>
      <c r="C13" s="15">
        <f t="shared" si="0"/>
        <v>22000</v>
      </c>
      <c r="D13" s="15">
        <f t="shared" si="0"/>
        <v>24200</v>
      </c>
    </row>
    <row r="14" spans="1:4" ht="12.75">
      <c r="A14" s="13" t="s">
        <v>43</v>
      </c>
      <c r="B14" s="15">
        <f>Ekta!C15</f>
        <v>24000</v>
      </c>
      <c r="C14" s="15">
        <f t="shared" si="0"/>
        <v>26400</v>
      </c>
      <c r="D14" s="15">
        <f t="shared" si="0"/>
        <v>29040</v>
      </c>
    </row>
    <row r="15" spans="1:4" ht="12.75">
      <c r="A15" s="13" t="s">
        <v>9</v>
      </c>
      <c r="B15" s="15">
        <f>JariMari!C19+Dindoshi!C18+Sangharsh!C19+'Other Common'!B10+Ekta!C17</f>
        <v>50000</v>
      </c>
      <c r="C15" s="15">
        <f t="shared" si="0"/>
        <v>55000</v>
      </c>
      <c r="D15" s="15">
        <f t="shared" si="0"/>
        <v>60500</v>
      </c>
    </row>
    <row r="16" spans="2:4" ht="12.75">
      <c r="B16" s="17"/>
      <c r="C16" s="17"/>
      <c r="D16" s="17"/>
    </row>
    <row r="17" spans="1:4" ht="12.75">
      <c r="A17" s="14" t="s">
        <v>6</v>
      </c>
      <c r="B17" s="18">
        <f>SUM(B4:B15)</f>
        <v>801800</v>
      </c>
      <c r="C17" s="18">
        <f>SUM(C4:C15)</f>
        <v>881980</v>
      </c>
      <c r="D17" s="18">
        <f>SUM(D4:D15)</f>
        <v>970178</v>
      </c>
    </row>
    <row r="18" spans="1:4" ht="12.75">
      <c r="A18" s="12" t="s">
        <v>27</v>
      </c>
      <c r="B18" s="15">
        <v>45</v>
      </c>
      <c r="C18" s="15">
        <f>ROUND(B18*1.05*10/10,0)</f>
        <v>47</v>
      </c>
      <c r="D18" s="15">
        <f>ROUND(C18*1.05*10/10,0)</f>
        <v>49</v>
      </c>
    </row>
    <row r="19" spans="1:4" ht="12.75">
      <c r="A19" s="14" t="s">
        <v>28</v>
      </c>
      <c r="B19" s="19">
        <f>B17/B18</f>
        <v>17817.777777777777</v>
      </c>
      <c r="C19" s="18">
        <f>ROUND(B19*1.05*10/10,0)</f>
        <v>18709</v>
      </c>
      <c r="D19" s="18">
        <f>ROUND(C19*1.05*10/10,0)</f>
        <v>19644</v>
      </c>
    </row>
    <row r="20" spans="1:2" ht="12.75">
      <c r="A20" s="1"/>
      <c r="B20" s="6"/>
    </row>
    <row r="21" spans="1:3" ht="12.75">
      <c r="A21" s="1"/>
      <c r="B21" s="6"/>
      <c r="C21" s="11"/>
    </row>
    <row r="22" spans="1:2" ht="12.75">
      <c r="A22" s="1"/>
      <c r="B22" s="1"/>
    </row>
    <row r="23" ht="12.75">
      <c r="A23" s="1"/>
    </row>
    <row r="24" ht="12.75">
      <c r="A24" s="20"/>
    </row>
    <row r="25" ht="12.75">
      <c r="A25" s="20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Engelhard Asia Pacific ( India )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Sriram</dc:creator>
  <cp:keywords/>
  <dc:description/>
  <cp:lastModifiedBy>barnalig</cp:lastModifiedBy>
  <cp:lastPrinted>2004-12-05T01:28:35Z</cp:lastPrinted>
  <dcterms:created xsi:type="dcterms:W3CDTF">2003-07-04T12:35:13Z</dcterms:created>
  <dcterms:modified xsi:type="dcterms:W3CDTF">2004-12-05T02:54:48Z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-677827639</vt:i4>
  </property>
  <property fmtid="{D5CDD505-2E9C-101B-9397-08002B2CF9AE}" pid="3" name="_EmailSubject">
    <vt:lpwstr>Sahyog funding for next year</vt:lpwstr>
  </property>
  <property fmtid="{D5CDD505-2E9C-101B-9397-08002B2CF9AE}" pid="4" name="_AuthorEmail">
    <vt:lpwstr>utennati@hotmail.com</vt:lpwstr>
  </property>
  <property fmtid="{D5CDD505-2E9C-101B-9397-08002B2CF9AE}" pid="5" name="_AuthorEmailDisplayName">
    <vt:lpwstr>Udai Tennati</vt:lpwstr>
  </property>
</Properties>
</file>