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<sst xmlns="http://schemas.openxmlformats.org/spreadsheetml/2006/main" count="43" uniqueCount="42">
  <si>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Gramin Shiksha Kendra  09-10</t>
  </si>
  <si>
    <t>Particulars</t>
  </si>
  <si>
    <t>Budget</t>
  </si>
  <si>
    <t>July</t>
  </si>
  <si>
    <t>Aug.</t>
  </si>
  <si>
    <t>Sep.</t>
  </si>
  <si>
    <t>Oct.</t>
  </si>
  <si>
    <t>Nov.</t>
  </si>
  <si>
    <t>Dec.</t>
  </si>
  <si>
    <t>Jan.</t>
  </si>
  <si>
    <t>Feb.</t>
  </si>
  <si>
    <t>Mar.</t>
  </si>
  <si>
    <t>Total</t>
  </si>
  <si>
    <t>Repair of School</t>
  </si>
  <si>
    <t xml:space="preserve">Teachers Stipend </t>
  </si>
  <si>
    <t xml:space="preserve">Teaching &amp; Learning Material </t>
  </si>
  <si>
    <t xml:space="preserve">Capacity Building </t>
  </si>
  <si>
    <t xml:space="preserve">Research &amp; Documentation </t>
  </si>
  <si>
    <t xml:space="preserve">School Support Assistant </t>
  </si>
  <si>
    <t xml:space="preserve">Consultant Support </t>
  </si>
  <si>
    <t xml:space="preserve">School Library </t>
  </si>
  <si>
    <t xml:space="preserve">Office Support </t>
  </si>
  <si>
    <t xml:space="preserve">Accountant </t>
  </si>
  <si>
    <t>Project Manager</t>
  </si>
  <si>
    <t>School Day</t>
  </si>
  <si>
    <t>Drinking Water</t>
  </si>
  <si>
    <t>Electricity</t>
  </si>
  <si>
    <t xml:space="preserve">Administrative Cost </t>
  </si>
  <si>
    <t>Grand Total</t>
  </si>
  <si>
    <t xml:space="preserve">Carry forword </t>
  </si>
  <si>
    <t>Received</t>
  </si>
  <si>
    <t xml:space="preserve">Balance </t>
  </si>
  <si>
    <t>Asha</t>
  </si>
  <si>
    <t>Vibha</t>
  </si>
  <si>
    <t>Apr.</t>
  </si>
  <si>
    <t>May</t>
  </si>
  <si>
    <t>June</t>
  </si>
  <si>
    <t xml:space="preserve">Variance </t>
  </si>
  <si>
    <t>Cost of raw material rose at the time of construction as compared with the cost at the time of planning</t>
  </si>
  <si>
    <t>8 teachers have not completed 12 months so some part of their salary is left.</t>
  </si>
  <si>
    <t>% variance</t>
  </si>
  <si>
    <t xml:space="preserve">Cost of documenting was much below of what estimated as no printed material came out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</si>
</sst>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i/>
      <sz val="9"/>
      <name val="Arial"/>
      <family val="0"/>
    </font>
    <font>
      <b/>
      <i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top" indent="2"/>
    </xf>
    <xf numFmtId="2" fontId="4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5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22" xfId="0" applyFont="1" applyBorder="1" applyAlignment="1">
      <alignment horizontal="left" vertical="top" indent="2"/>
    </xf>
    <xf numFmtId="0" fontId="0" fillId="0" borderId="23" xfId="0" applyBorder="1" applyAlignment="1">
      <alignment/>
    </xf>
    <xf numFmtId="2" fontId="4" fillId="0" borderId="0" xfId="0" applyNumberFormat="1" applyFont="1" applyBorder="1" applyAlignment="1">
      <alignment horizontal="right" vertical="top" wrapText="1"/>
    </xf>
    <xf numFmtId="2" fontId="4" fillId="0" borderId="24" xfId="0" applyNumberFormat="1" applyFont="1" applyBorder="1" applyAlignment="1">
      <alignment horizontal="right" vertical="top" wrapText="1"/>
    </xf>
    <xf numFmtId="2" fontId="4" fillId="0" borderId="23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B1">
      <selection activeCell="P30" sqref="P30"/>
    </sheetView>
  </sheetViews>
  <sheetFormatPr defaultColWidth="9.140625" defaultRowHeight="12.75"/>
  <cols>
    <col min="1" max="1" width="24.140625" style="0" customWidth="1"/>
    <col min="2" max="2" width="8.00390625" style="0" customWidth="1"/>
    <col min="3" max="3" width="9.57421875" style="0" customWidth="1"/>
    <col min="4" max="6" width="9.421875" style="0" customWidth="1"/>
    <col min="7" max="8" width="9.57421875" style="0" customWidth="1"/>
    <col min="9" max="9" width="9.421875" style="0" customWidth="1"/>
    <col min="10" max="10" width="9.57421875" style="0" customWidth="1"/>
    <col min="11" max="14" width="9.421875" style="0" customWidth="1"/>
    <col min="15" max="15" width="10.57421875" style="0" customWidth="1"/>
    <col min="16" max="16" width="12.421875" style="0" customWidth="1"/>
    <col min="17" max="17" width="13.7109375" style="0" customWidth="1"/>
  </cols>
  <sheetData>
    <row r="1" spans="1:15" ht="1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12.7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34</v>
      </c>
      <c r="M2" s="3" t="s">
        <v>35</v>
      </c>
      <c r="N2" s="3" t="s">
        <v>36</v>
      </c>
      <c r="O2" s="3" t="s">
        <v>12</v>
      </c>
      <c r="P2" s="49" t="s">
        <v>37</v>
      </c>
      <c r="Q2" s="54" t="s">
        <v>40</v>
      </c>
    </row>
    <row r="3" spans="1:17" ht="12.75">
      <c r="A3" s="4" t="s">
        <v>23</v>
      </c>
      <c r="B3" s="5">
        <v>264000</v>
      </c>
      <c r="C3" s="6">
        <v>0</v>
      </c>
      <c r="D3" s="6">
        <v>21999</v>
      </c>
      <c r="E3" s="6">
        <v>21999</v>
      </c>
      <c r="F3" s="6">
        <v>21999</v>
      </c>
      <c r="G3" s="6">
        <v>21965</v>
      </c>
      <c r="H3" s="6">
        <v>21965</v>
      </c>
      <c r="I3" s="6">
        <v>21971</v>
      </c>
      <c r="J3" s="6">
        <v>21971</v>
      </c>
      <c r="K3" s="6">
        <v>21970</v>
      </c>
      <c r="L3" s="6">
        <v>21970</v>
      </c>
      <c r="M3" s="6">
        <v>21970</v>
      </c>
      <c r="N3" s="6">
        <v>43940</v>
      </c>
      <c r="O3" s="7">
        <f>C3+D3+E3+F3+G3+H3+I3+J3+K3+L3+M3+N3</f>
        <v>263719</v>
      </c>
      <c r="P3" s="50">
        <f>B3-O3</f>
        <v>281</v>
      </c>
      <c r="Q3" s="55">
        <f>(P3/B3)*100</f>
        <v>0.10643939393939394</v>
      </c>
    </row>
    <row r="4" spans="1:17" ht="12.75">
      <c r="A4" s="4" t="s">
        <v>22</v>
      </c>
      <c r="B4" s="5">
        <v>60000</v>
      </c>
      <c r="C4" s="6">
        <v>0</v>
      </c>
      <c r="D4" s="6">
        <v>5001</v>
      </c>
      <c r="E4" s="6">
        <v>5001</v>
      </c>
      <c r="F4" s="6">
        <v>5001</v>
      </c>
      <c r="G4" s="6">
        <v>5001</v>
      </c>
      <c r="H4" s="6">
        <v>5001</v>
      </c>
      <c r="I4" s="6">
        <v>3953</v>
      </c>
      <c r="J4" s="6">
        <v>5001</v>
      </c>
      <c r="K4" s="6">
        <v>5001</v>
      </c>
      <c r="L4" s="6">
        <v>5001</v>
      </c>
      <c r="M4" s="6">
        <v>5001</v>
      </c>
      <c r="N4" s="6">
        <v>10002</v>
      </c>
      <c r="O4" s="7">
        <f>C4+D4+E4+F4+G4+H4+I4+J4+K4+L4+M4+N4</f>
        <v>58964</v>
      </c>
      <c r="P4" s="50">
        <f>B4-O4</f>
        <v>1036</v>
      </c>
      <c r="Q4" s="55">
        <f aca="true" t="shared" si="0" ref="Q4:Q18">(P4/B4)*100</f>
        <v>1.7266666666666666</v>
      </c>
    </row>
    <row r="5" spans="1:17" ht="12.75">
      <c r="A5" s="4" t="s">
        <v>21</v>
      </c>
      <c r="B5" s="5">
        <v>42000</v>
      </c>
      <c r="C5" s="6">
        <v>0</v>
      </c>
      <c r="D5" s="6">
        <v>2052</v>
      </c>
      <c r="E5" s="6">
        <v>3466</v>
      </c>
      <c r="F5" s="6">
        <v>3466</v>
      </c>
      <c r="G5" s="6">
        <v>3467</v>
      </c>
      <c r="H5" s="6">
        <v>3466</v>
      </c>
      <c r="I5" s="6">
        <v>3466</v>
      </c>
      <c r="J5" s="6">
        <v>3467</v>
      </c>
      <c r="K5" s="6">
        <v>3467</v>
      </c>
      <c r="L5" s="6">
        <v>3466</v>
      </c>
      <c r="M5" s="6">
        <v>3466</v>
      </c>
      <c r="N5" s="6">
        <v>6933</v>
      </c>
      <c r="O5" s="7">
        <f>C5+D5+E5+F5+G5+H5+I5+J5+K5+L5+M5+N5</f>
        <v>40182</v>
      </c>
      <c r="P5" s="50">
        <f>B5-O5</f>
        <v>1818</v>
      </c>
      <c r="Q5" s="55">
        <f t="shared" si="0"/>
        <v>4.328571428571429</v>
      </c>
    </row>
    <row r="6" spans="1:17" ht="12.75">
      <c r="A6" s="4" t="s">
        <v>15</v>
      </c>
      <c r="B6" s="5">
        <v>227500</v>
      </c>
      <c r="C6" s="6">
        <f>29754+885</f>
        <v>30639</v>
      </c>
      <c r="D6" s="6">
        <f>53132+13187</f>
        <v>66319</v>
      </c>
      <c r="E6" s="6">
        <v>12135</v>
      </c>
      <c r="F6" s="6">
        <f>16605+880</f>
        <v>17485</v>
      </c>
      <c r="G6" s="6">
        <v>84146</v>
      </c>
      <c r="H6" s="6">
        <v>1528</v>
      </c>
      <c r="I6" s="6">
        <v>3812.5</v>
      </c>
      <c r="J6" s="6">
        <v>992</v>
      </c>
      <c r="K6" s="6">
        <v>1423</v>
      </c>
      <c r="L6" s="6">
        <v>4202</v>
      </c>
      <c r="M6" s="6">
        <v>4126</v>
      </c>
      <c r="N6" s="6">
        <v>766</v>
      </c>
      <c r="O6" s="7">
        <f aca="true" t="shared" si="1" ref="O6:O17">C6+D6+E6+F6+G6+H6+I6+J6+K6+L6+M6+N6</f>
        <v>227573.5</v>
      </c>
      <c r="P6" s="50">
        <f aca="true" t="shared" si="2" ref="P6:P17">B6-O6</f>
        <v>-73.5</v>
      </c>
      <c r="Q6" s="55">
        <f t="shared" si="0"/>
        <v>-0.03230769230769231</v>
      </c>
    </row>
    <row r="7" spans="1:17" ht="12.75">
      <c r="A7" s="4" t="s">
        <v>18</v>
      </c>
      <c r="B7" s="5">
        <v>84000</v>
      </c>
      <c r="C7" s="6">
        <v>0</v>
      </c>
      <c r="D7" s="6">
        <v>5358</v>
      </c>
      <c r="E7" s="6">
        <v>5819</v>
      </c>
      <c r="F7" s="6">
        <v>7144</v>
      </c>
      <c r="G7" s="6">
        <v>7144</v>
      </c>
      <c r="H7" s="6">
        <v>7144</v>
      </c>
      <c r="I7" s="6">
        <v>7544</v>
      </c>
      <c r="J7" s="6">
        <v>7144</v>
      </c>
      <c r="K7" s="6">
        <v>7144</v>
      </c>
      <c r="L7" s="6">
        <v>7144</v>
      </c>
      <c r="M7" s="6">
        <v>7144</v>
      </c>
      <c r="N7" s="6">
        <v>14288</v>
      </c>
      <c r="O7" s="7">
        <f>C7+D7+E7+F7+G7+H7+I7+J7+K7+L7+M7+N7</f>
        <v>83017</v>
      </c>
      <c r="P7" s="50">
        <f>B7-O7</f>
        <v>983</v>
      </c>
      <c r="Q7" s="55">
        <f t="shared" si="0"/>
        <v>1.1702380952380953</v>
      </c>
    </row>
    <row r="8" spans="1:18" ht="12.75">
      <c r="A8" s="4" t="s">
        <v>14</v>
      </c>
      <c r="B8" s="5">
        <v>2080000</v>
      </c>
      <c r="C8" s="6">
        <v>19056</v>
      </c>
      <c r="D8" s="6">
        <f>158578+5316</f>
        <v>163894</v>
      </c>
      <c r="E8" s="6">
        <v>149786</v>
      </c>
      <c r="F8" s="6">
        <f>14786.5+146401</f>
        <v>161187.5</v>
      </c>
      <c r="G8" s="6">
        <v>164284</v>
      </c>
      <c r="H8" s="6">
        <v>151815</v>
      </c>
      <c r="I8" s="6">
        <v>153152</v>
      </c>
      <c r="J8" s="6">
        <v>144907</v>
      </c>
      <c r="K8" s="6">
        <v>167762</v>
      </c>
      <c r="L8" s="6">
        <v>159685</v>
      </c>
      <c r="M8" s="6">
        <v>165359</v>
      </c>
      <c r="N8" s="6">
        <v>261848</v>
      </c>
      <c r="O8" s="7">
        <f>C8+D8+E8+F8+G8+H8+I8+J8+K8+L8+M8+N8</f>
        <v>1862735.5</v>
      </c>
      <c r="P8" s="50">
        <f>B8-O8</f>
        <v>217264.5</v>
      </c>
      <c r="Q8" s="55">
        <f t="shared" si="0"/>
        <v>10.445408653846155</v>
      </c>
      <c r="R8" s="48" t="s">
        <v>39</v>
      </c>
    </row>
    <row r="9" spans="1:17" ht="12.75">
      <c r="A9" s="4" t="s">
        <v>16</v>
      </c>
      <c r="B9" s="5">
        <v>108000</v>
      </c>
      <c r="C9" s="6">
        <v>9519</v>
      </c>
      <c r="D9" s="6">
        <v>7109</v>
      </c>
      <c r="E9" s="6">
        <v>7902</v>
      </c>
      <c r="F9" s="6">
        <v>14349</v>
      </c>
      <c r="G9" s="6">
        <v>8673</v>
      </c>
      <c r="H9" s="6">
        <v>9125</v>
      </c>
      <c r="I9" s="6">
        <v>43256</v>
      </c>
      <c r="J9" s="6">
        <v>2400</v>
      </c>
      <c r="K9" s="6">
        <v>3300</v>
      </c>
      <c r="L9" s="6">
        <v>3140</v>
      </c>
      <c r="M9" s="6">
        <v>0</v>
      </c>
      <c r="N9" s="6">
        <v>0</v>
      </c>
      <c r="O9" s="7">
        <f t="shared" si="1"/>
        <v>108773</v>
      </c>
      <c r="P9" s="50">
        <f t="shared" si="2"/>
        <v>-773</v>
      </c>
      <c r="Q9" s="55">
        <f t="shared" si="0"/>
        <v>-0.7157407407407408</v>
      </c>
    </row>
    <row r="10" spans="1:18" ht="12.75">
      <c r="A10" s="4" t="s">
        <v>17</v>
      </c>
      <c r="B10" s="5">
        <v>20000</v>
      </c>
      <c r="C10" s="6">
        <v>6820</v>
      </c>
      <c r="D10" s="6">
        <v>0</v>
      </c>
      <c r="E10" s="6">
        <v>100</v>
      </c>
      <c r="F10" s="6">
        <v>440</v>
      </c>
      <c r="G10" s="6">
        <v>400</v>
      </c>
      <c r="H10" s="6">
        <v>400</v>
      </c>
      <c r="I10" s="6">
        <v>400</v>
      </c>
      <c r="J10" s="6">
        <v>0</v>
      </c>
      <c r="K10" s="6">
        <v>1690</v>
      </c>
      <c r="L10" s="6">
        <v>400</v>
      </c>
      <c r="M10" s="6">
        <v>0</v>
      </c>
      <c r="N10" s="6">
        <v>400</v>
      </c>
      <c r="O10" s="7">
        <f t="shared" si="1"/>
        <v>11050</v>
      </c>
      <c r="P10" s="50">
        <f t="shared" si="2"/>
        <v>8950</v>
      </c>
      <c r="Q10" s="55">
        <f t="shared" si="0"/>
        <v>44.75</v>
      </c>
      <c r="R10" s="48" t="s">
        <v>41</v>
      </c>
    </row>
    <row r="11" spans="1:17" ht="12.75">
      <c r="A11" s="4" t="s">
        <v>19</v>
      </c>
      <c r="B11" s="5">
        <v>30000</v>
      </c>
      <c r="C11" s="6">
        <v>0</v>
      </c>
      <c r="D11" s="6">
        <v>0</v>
      </c>
      <c r="E11" s="6">
        <v>0</v>
      </c>
      <c r="F11" s="6">
        <v>17500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7000</v>
      </c>
      <c r="N11" s="6">
        <v>3000</v>
      </c>
      <c r="O11" s="7">
        <f t="shared" si="1"/>
        <v>27500</v>
      </c>
      <c r="P11" s="50">
        <f t="shared" si="2"/>
        <v>2500</v>
      </c>
      <c r="Q11" s="55">
        <f t="shared" si="0"/>
        <v>8.333333333333332</v>
      </c>
    </row>
    <row r="12" spans="1:17" ht="12.75">
      <c r="A12" s="4" t="s">
        <v>20</v>
      </c>
      <c r="B12" s="5">
        <v>15000</v>
      </c>
      <c r="C12" s="6">
        <v>8287</v>
      </c>
      <c r="D12" s="6">
        <v>247</v>
      </c>
      <c r="E12" s="6">
        <v>0</v>
      </c>
      <c r="F12" s="6">
        <v>0</v>
      </c>
      <c r="G12" s="6">
        <v>2300</v>
      </c>
      <c r="H12" s="6">
        <v>0</v>
      </c>
      <c r="I12" s="6">
        <v>880</v>
      </c>
      <c r="J12" s="6">
        <v>0</v>
      </c>
      <c r="K12" s="6">
        <v>0</v>
      </c>
      <c r="L12" s="6">
        <v>1920</v>
      </c>
      <c r="M12" s="6">
        <v>0</v>
      </c>
      <c r="N12" s="6">
        <v>0</v>
      </c>
      <c r="O12" s="7">
        <f t="shared" si="1"/>
        <v>13634</v>
      </c>
      <c r="P12" s="50">
        <f t="shared" si="2"/>
        <v>1366</v>
      </c>
      <c r="Q12" s="55">
        <f t="shared" si="0"/>
        <v>9.106666666666667</v>
      </c>
    </row>
    <row r="13" spans="1:17" ht="12.75">
      <c r="A13" s="4" t="s">
        <v>24</v>
      </c>
      <c r="B13" s="5">
        <v>15000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6000</v>
      </c>
      <c r="K13" s="6">
        <v>9048</v>
      </c>
      <c r="L13" s="6">
        <v>0</v>
      </c>
      <c r="M13" s="6">
        <v>0</v>
      </c>
      <c r="N13" s="6">
        <v>0</v>
      </c>
      <c r="O13" s="7">
        <f t="shared" si="1"/>
        <v>15048</v>
      </c>
      <c r="P13" s="50">
        <f t="shared" si="2"/>
        <v>-48</v>
      </c>
      <c r="Q13" s="55">
        <f t="shared" si="0"/>
        <v>-0.32</v>
      </c>
    </row>
    <row r="14" spans="1:17" ht="12.75">
      <c r="A14" s="4" t="s">
        <v>25</v>
      </c>
      <c r="B14" s="27">
        <v>81817</v>
      </c>
      <c r="C14" s="6">
        <v>13348</v>
      </c>
      <c r="D14" s="6">
        <v>23640</v>
      </c>
      <c r="E14" s="6">
        <v>6690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 t="shared" si="1"/>
        <v>43678</v>
      </c>
      <c r="P14" s="52">
        <f>B14-O14-O15</f>
        <v>168</v>
      </c>
      <c r="Q14" s="56">
        <f t="shared" si="0"/>
        <v>0.20533629930210104</v>
      </c>
    </row>
    <row r="15" spans="1:17" ht="12.75">
      <c r="A15" s="4" t="s">
        <v>26</v>
      </c>
      <c r="B15" s="28"/>
      <c r="C15" s="6">
        <v>25327</v>
      </c>
      <c r="D15" s="6">
        <v>0</v>
      </c>
      <c r="E15" s="6">
        <v>0</v>
      </c>
      <c r="F15" s="6">
        <v>8954</v>
      </c>
      <c r="G15" s="6">
        <v>0</v>
      </c>
      <c r="H15" s="6">
        <v>200</v>
      </c>
      <c r="I15" s="6">
        <v>0</v>
      </c>
      <c r="J15" s="6">
        <v>390</v>
      </c>
      <c r="K15" s="6">
        <v>3100</v>
      </c>
      <c r="L15" s="6">
        <v>0</v>
      </c>
      <c r="M15" s="6">
        <v>0</v>
      </c>
      <c r="N15" s="6">
        <v>0</v>
      </c>
      <c r="O15" s="7">
        <f t="shared" si="1"/>
        <v>37971</v>
      </c>
      <c r="P15" s="53"/>
      <c r="Q15" s="56">
        <f>P14/B14*100</f>
        <v>0.20533629930210104</v>
      </c>
    </row>
    <row r="16" spans="1:18" ht="12.75">
      <c r="A16" s="4" t="s">
        <v>13</v>
      </c>
      <c r="B16" s="5">
        <v>200000</v>
      </c>
      <c r="C16" s="6">
        <v>2198</v>
      </c>
      <c r="D16" s="6">
        <v>68089</v>
      </c>
      <c r="E16" s="6">
        <v>15930</v>
      </c>
      <c r="F16" s="6">
        <f>41249+23378</f>
        <v>64627</v>
      </c>
      <c r="G16" s="6">
        <v>60368</v>
      </c>
      <c r="H16" s="6">
        <v>0</v>
      </c>
      <c r="I16" s="6">
        <v>12100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>C16+D16+E16+F16+G16+H16+I16+J16+K16+L16+M16+N16</f>
        <v>223312</v>
      </c>
      <c r="P16" s="50">
        <f>B16-O16</f>
        <v>-23312</v>
      </c>
      <c r="Q16" s="55">
        <f t="shared" si="0"/>
        <v>-11.655999999999999</v>
      </c>
      <c r="R16" s="48" t="s">
        <v>38</v>
      </c>
    </row>
    <row r="17" spans="1:17" ht="12.75">
      <c r="A17" s="8" t="s">
        <v>27</v>
      </c>
      <c r="B17" s="5">
        <v>147275</v>
      </c>
      <c r="C17" s="6">
        <v>9446</v>
      </c>
      <c r="D17" s="6">
        <v>7135</v>
      </c>
      <c r="E17" s="6">
        <v>14280</v>
      </c>
      <c r="F17" s="6">
        <v>17845</v>
      </c>
      <c r="G17" s="6">
        <v>24160</v>
      </c>
      <c r="H17" s="6">
        <v>15069</v>
      </c>
      <c r="I17" s="6">
        <v>13328</v>
      </c>
      <c r="J17" s="6">
        <v>5150</v>
      </c>
      <c r="K17" s="6">
        <v>5115</v>
      </c>
      <c r="L17" s="6">
        <v>23671</v>
      </c>
      <c r="M17" s="6">
        <v>11975</v>
      </c>
      <c r="N17" s="6">
        <v>6483</v>
      </c>
      <c r="O17" s="7">
        <f t="shared" si="1"/>
        <v>153657</v>
      </c>
      <c r="P17" s="50">
        <f t="shared" si="2"/>
        <v>-6382</v>
      </c>
      <c r="Q17" s="55">
        <f t="shared" si="0"/>
        <v>-4.333389916822272</v>
      </c>
    </row>
    <row r="18" spans="1:17" ht="13.5" thickBot="1">
      <c r="A18" s="9" t="s">
        <v>28</v>
      </c>
      <c r="B18" s="47">
        <f>SUM(B3:B17)</f>
        <v>3374592</v>
      </c>
      <c r="C18" s="10">
        <f>SUM(C3:C17)</f>
        <v>124640</v>
      </c>
      <c r="D18" s="10">
        <f aca="true" t="shared" si="3" ref="D18:N18">SUM(D3:D17)</f>
        <v>370843</v>
      </c>
      <c r="E18" s="10">
        <f t="shared" si="3"/>
        <v>243108</v>
      </c>
      <c r="F18" s="10">
        <f t="shared" si="3"/>
        <v>339997.5</v>
      </c>
      <c r="G18" s="10">
        <f t="shared" si="3"/>
        <v>381908</v>
      </c>
      <c r="H18" s="10">
        <f t="shared" si="3"/>
        <v>215713</v>
      </c>
      <c r="I18" s="10">
        <f t="shared" si="3"/>
        <v>263862.5</v>
      </c>
      <c r="J18" s="10">
        <f t="shared" si="3"/>
        <v>197422</v>
      </c>
      <c r="K18" s="10">
        <f t="shared" si="3"/>
        <v>229020</v>
      </c>
      <c r="L18" s="10">
        <f t="shared" si="3"/>
        <v>230599</v>
      </c>
      <c r="M18" s="10">
        <f t="shared" si="3"/>
        <v>226041</v>
      </c>
      <c r="N18" s="10">
        <f t="shared" si="3"/>
        <v>347660</v>
      </c>
      <c r="O18" s="10">
        <f>SUM(O3:O17)</f>
        <v>3170814</v>
      </c>
      <c r="P18" s="51">
        <f>SUM(P3:P17)</f>
        <v>203778</v>
      </c>
      <c r="Q18" s="57">
        <f t="shared" si="0"/>
        <v>6.038596665908057</v>
      </c>
    </row>
    <row r="19" spans="1:15" ht="13.5" thickBot="1">
      <c r="A19" s="42"/>
      <c r="B19" s="43"/>
      <c r="C19" s="44"/>
      <c r="D19" s="45"/>
      <c r="E19" s="46"/>
      <c r="F19" s="44"/>
      <c r="G19" s="45"/>
      <c r="H19" s="46"/>
      <c r="I19" s="45"/>
      <c r="J19" s="46"/>
      <c r="K19" s="46"/>
      <c r="L19" s="46"/>
      <c r="M19" s="46"/>
      <c r="N19" s="46"/>
      <c r="O19" s="46"/>
    </row>
    <row r="20" spans="1:15" ht="13.5" thickBot="1">
      <c r="A20" s="11"/>
      <c r="B20" s="29" t="s">
        <v>29</v>
      </c>
      <c r="C20" s="30"/>
      <c r="D20" s="31"/>
      <c r="E20" s="29" t="s">
        <v>30</v>
      </c>
      <c r="F20" s="30"/>
      <c r="G20" s="31"/>
      <c r="H20" s="32" t="s">
        <v>12</v>
      </c>
      <c r="I20" s="33"/>
      <c r="J20" s="12"/>
      <c r="K20" s="12"/>
      <c r="L20" s="12"/>
      <c r="M20" s="12"/>
      <c r="N20" s="12"/>
      <c r="O20" s="13" t="s">
        <v>31</v>
      </c>
    </row>
    <row r="21" spans="1:15" ht="12.75">
      <c r="A21" s="14" t="s">
        <v>32</v>
      </c>
      <c r="B21" s="21">
        <f>113288+200000+81817</f>
        <v>395105</v>
      </c>
      <c r="C21" s="22"/>
      <c r="D21" s="23"/>
      <c r="E21" s="24">
        <v>2473788.8</v>
      </c>
      <c r="F21" s="25"/>
      <c r="G21" s="26"/>
      <c r="H21" s="21">
        <f>SUM(B21:G21)</f>
        <v>2868893.8</v>
      </c>
      <c r="I21" s="23"/>
      <c r="J21" s="17"/>
      <c r="K21" s="17"/>
      <c r="L21" s="17"/>
      <c r="M21" s="17"/>
      <c r="N21" s="17"/>
      <c r="O21" s="13"/>
    </row>
    <row r="22" spans="1:15" ht="12.75">
      <c r="A22" s="14" t="s">
        <v>33</v>
      </c>
      <c r="B22" s="21">
        <v>59602</v>
      </c>
      <c r="C22" s="22"/>
      <c r="D22" s="23"/>
      <c r="E22" s="21">
        <v>530481</v>
      </c>
      <c r="F22" s="22"/>
      <c r="G22" s="23"/>
      <c r="H22" s="40">
        <f>SUM(B22:G22)</f>
        <v>590083</v>
      </c>
      <c r="I22" s="41"/>
      <c r="J22" s="18"/>
      <c r="K22" s="18"/>
      <c r="L22" s="18"/>
      <c r="M22" s="18"/>
      <c r="N22" s="18"/>
      <c r="O22" s="15"/>
    </row>
    <row r="23" spans="1:15" ht="12.75">
      <c r="A23" s="5"/>
      <c r="B23" s="34">
        <f>SUM(B21:B22)</f>
        <v>454707</v>
      </c>
      <c r="C23" s="35"/>
      <c r="D23" s="36"/>
      <c r="E23" s="37">
        <f>SUM(E21:E22)</f>
        <v>3004269.8</v>
      </c>
      <c r="F23" s="38"/>
      <c r="G23" s="39"/>
      <c r="H23" s="34">
        <f>SUM(B23:G23)</f>
        <v>3458976.8</v>
      </c>
      <c r="I23" s="36"/>
      <c r="J23" s="18"/>
      <c r="K23" s="18"/>
      <c r="L23" s="18"/>
      <c r="M23" s="18"/>
      <c r="N23" s="18"/>
      <c r="O23" s="16">
        <f>H23-O18</f>
        <v>288162.7999999998</v>
      </c>
    </row>
  </sheetData>
  <sheetProtection/>
  <mergeCells count="15">
    <mergeCell ref="P14:P15"/>
    <mergeCell ref="B23:D23"/>
    <mergeCell ref="E23:G23"/>
    <mergeCell ref="H23:I23"/>
    <mergeCell ref="B22:D22"/>
    <mergeCell ref="E22:G22"/>
    <mergeCell ref="H22:I22"/>
    <mergeCell ref="A1:O1"/>
    <mergeCell ref="B21:D21"/>
    <mergeCell ref="E21:G21"/>
    <mergeCell ref="H21:I21"/>
    <mergeCell ref="B14:B15"/>
    <mergeCell ref="B20:D20"/>
    <mergeCell ref="E20:G20"/>
    <mergeCell ref="H20:I20"/>
  </mergeCells>
  <printOptions/>
  <pageMargins left="0.24" right="0.17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account`</dc:creator>
  <cp:keywords/>
  <dc:description/>
  <cp:lastModifiedBy>admin</cp:lastModifiedBy>
  <cp:lastPrinted>2010-07-05T13:07:45Z</cp:lastPrinted>
  <dcterms:created xsi:type="dcterms:W3CDTF">2010-04-14T05:00:17Z</dcterms:created>
  <dcterms:modified xsi:type="dcterms:W3CDTF">2010-07-06T09:15:00Z</dcterms:modified>
  <cp:category/>
  <cp:version/>
  <cp:contentType/>
  <cp:contentStatus/>
</cp:coreProperties>
</file>