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firstSheet="3" activeTab="6"/>
  </bookViews>
  <sheets>
    <sheet name="Budget&amp;PaymentSchedule" sheetId="1" r:id="rId1"/>
    <sheet name="Details.Jan-March06" sheetId="2" r:id="rId2"/>
    <sheet name="Details.Apr-June06" sheetId="3" r:id="rId3"/>
    <sheet name="Details.July-Oct06" sheetId="4" r:id="rId4"/>
    <sheet name="Details.Nov-Jan07" sheetId="5" r:id="rId5"/>
    <sheet name="Details.Feb-April07" sheetId="6" r:id="rId6"/>
    <sheet name="Details.May-July0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<sst xmlns="http://schemas.openxmlformats.org/spreadsheetml/2006/main" count="627" uniqueCount="267">
  <si>
    <t>Salary</t>
  </si>
  <si>
    <t>B Thippeswamy - Guntakomanahalli center</t>
  </si>
  <si>
    <t>Ms. Malamma - Madayanahatti center</t>
  </si>
  <si>
    <t xml:space="preserve">Ms. Tirumala - Malapanahatti center </t>
  </si>
  <si>
    <t>Rent for Madayanahatti</t>
  </si>
  <si>
    <t>Other Expenses</t>
  </si>
  <si>
    <t>50 note books at Rs. 8/book</t>
  </si>
  <si>
    <t>Expenses for bulb and wiring at Madayanahatti</t>
  </si>
  <si>
    <t>4 attendence registers at Rs.7/book</t>
  </si>
  <si>
    <t>2 chalk boxes at Rs. 30/box</t>
  </si>
  <si>
    <t>Expenses for weekly training of teachers</t>
  </si>
  <si>
    <t>Total for January 2006</t>
  </si>
  <si>
    <t>20 note books at Rs. 5/book</t>
  </si>
  <si>
    <t>1 blackboard</t>
  </si>
  <si>
    <t>Total for February 2006</t>
  </si>
  <si>
    <t>15 note books at Rs. 5/book</t>
  </si>
  <si>
    <t>Expenses for bulb and wiring at Guntakomanahalli</t>
  </si>
  <si>
    <t>Payment for resource person for 2 training sessions</t>
  </si>
  <si>
    <t>Payment for resource person for one training session</t>
  </si>
  <si>
    <t>Total for March 06</t>
  </si>
  <si>
    <t>Total for Jan, Feb and March 06</t>
  </si>
  <si>
    <t>Total money received from Asha, minus collection charges</t>
  </si>
  <si>
    <t>Location</t>
  </si>
  <si>
    <t>Teachers Salary</t>
  </si>
  <si>
    <t>Rent</t>
  </si>
  <si>
    <t>Total</t>
  </si>
  <si>
    <t>Malapanahatti</t>
  </si>
  <si>
    <t>Madayanahatti</t>
  </si>
  <si>
    <t>Guntakomanahalli</t>
  </si>
  <si>
    <t>Budget for 3 Asha Tution Centers - Starting from January 2006</t>
  </si>
  <si>
    <t>Sl. No.</t>
  </si>
  <si>
    <t>Activity/Head</t>
  </si>
  <si>
    <t>Requirement/month/head</t>
  </si>
  <si>
    <t>Number</t>
  </si>
  <si>
    <t>Number of months</t>
  </si>
  <si>
    <t>Teacher salary</t>
  </si>
  <si>
    <t>Room rent</t>
  </si>
  <si>
    <t>Miscellaneous costs</t>
  </si>
  <si>
    <t>Resource Person</t>
  </si>
  <si>
    <t>The annual budget for the above ten additional centers starting from August 2006</t>
  </si>
  <si>
    <t>Details</t>
  </si>
  <si>
    <t>Date Amount Sent</t>
  </si>
  <si>
    <t>Amount</t>
  </si>
  <si>
    <t>Available</t>
  </si>
  <si>
    <t>August 1st Week</t>
  </si>
  <si>
    <t>Jan 06 to Mar 06 payment for first 3 centers</t>
  </si>
  <si>
    <t>April 06 to June 06 payment for first 3 centers</t>
  </si>
  <si>
    <t xml:space="preserve">1 month(July 06) payment for first 3 tution centers </t>
  </si>
  <si>
    <t>Aug 06 to Oct 06 quarter payment for 13 tution centers</t>
  </si>
  <si>
    <t>Per month payment</t>
  </si>
  <si>
    <t>Total for 1 month(july 06) first 3 centers and 3 months(Aug 06 to Oct 06) for 13 centers - 1st Quarter funding</t>
  </si>
  <si>
    <t>2nd Quarter funding</t>
  </si>
  <si>
    <t>4th Quarter funding</t>
  </si>
  <si>
    <t>3rd Quarter funding</t>
  </si>
  <si>
    <t>October 06- 4th week</t>
  </si>
  <si>
    <t>January 07- 4th week</t>
  </si>
  <si>
    <t>April 07 - 4th Week</t>
  </si>
  <si>
    <t>Total funding for the year: August 06 to July 07</t>
  </si>
  <si>
    <t>Payment Schedule for 13 tution centers from August 06 to July 07</t>
  </si>
  <si>
    <t>Comments</t>
  </si>
  <si>
    <t>Expected date of disbursal</t>
  </si>
  <si>
    <t>Detailed split of Money Spent</t>
  </si>
  <si>
    <t>Total for 12 months(January 06 to January 07)</t>
  </si>
  <si>
    <t>Payment Made by Asha - as on July 06</t>
  </si>
  <si>
    <t xml:space="preserve">Salary </t>
  </si>
  <si>
    <t>B. Thippeswamy - gunthakolammanahally center</t>
  </si>
  <si>
    <t>Ms. Malamma - madaiaynahatty</t>
  </si>
  <si>
    <t>Ms. Tirumala - malappanahatty</t>
  </si>
  <si>
    <t>Rent for Madayanahatty</t>
  </si>
  <si>
    <t>4 Attendence</t>
  </si>
  <si>
    <t>2 box chalk at Rs. 30/box</t>
  </si>
  <si>
    <t>12 pen at Rs. 5/pen</t>
  </si>
  <si>
    <t>12 chart (alphabits) at Rs. 20/chart</t>
  </si>
  <si>
    <t>3 box pencil at Rs. 20/box</t>
  </si>
  <si>
    <t>Payment for Resource person  for 3 training session</t>
  </si>
  <si>
    <t>Expenses for weekly training of teachers for  3 training session</t>
  </si>
  <si>
    <t>Total for april 2006</t>
  </si>
  <si>
    <t>36 Drwaing cords at Rs. 5/each</t>
  </si>
  <si>
    <t>1 box chalk at Rs. 30/box</t>
  </si>
  <si>
    <t>3 box eraser at Rs. 20/each</t>
  </si>
  <si>
    <t>1 bulb at Rs. 10/each</t>
  </si>
  <si>
    <t>3 maps (karnataka map) at Rs. 20/each</t>
  </si>
  <si>
    <t>3 Notebook at Rs. 10/each</t>
  </si>
  <si>
    <t>3 Dg. Paper at Rs. 5/each</t>
  </si>
  <si>
    <t>Payment for Resource person  for 2 training session</t>
  </si>
  <si>
    <t>Total for may  2006</t>
  </si>
  <si>
    <t>6 Animals Chart at Rs 20/each</t>
  </si>
  <si>
    <t>54 Note book at Rs 5/each</t>
  </si>
  <si>
    <t>2 box chalk at Rs 30/each</t>
  </si>
  <si>
    <t>1 Black board at Rs. 60/each</t>
  </si>
  <si>
    <t>Total for Jun 2006</t>
  </si>
  <si>
    <t>Total for April, may, Jun 2006</t>
  </si>
  <si>
    <t>Total money receiver from Asha, minus collection charges</t>
  </si>
  <si>
    <t>6 Alphbits  Chart at Rs 20/each</t>
  </si>
  <si>
    <t>13 Dg. Papers at Rs. 5/each</t>
  </si>
  <si>
    <t>3 box chalk at Rs 30/each</t>
  </si>
  <si>
    <t>3 India chart Rs. 20/each</t>
  </si>
  <si>
    <t>25 tables books at Rs. 3/each</t>
  </si>
  <si>
    <t>Total for July 2006</t>
  </si>
  <si>
    <t>Prakasha - Mallurahatty</t>
  </si>
  <si>
    <t>Ms. Sumangala - Hosa jogihatty</t>
  </si>
  <si>
    <t>O. Boraiah - kaval basaveshwaranagara</t>
  </si>
  <si>
    <t>G. Shobha - Dasara camp, nayakanahatty</t>
  </si>
  <si>
    <t>O Thippeswamy - channabasaiahnahatty</t>
  </si>
  <si>
    <t>Ms. O. Chamundeshwari - Gowdagere</t>
  </si>
  <si>
    <t>Ms.B. Shilpa - Jogihatty</t>
  </si>
  <si>
    <t>Ms. Lakshmi - Bhimagondanahally</t>
  </si>
  <si>
    <t>N. Nagaraju - Jaganarahatty</t>
  </si>
  <si>
    <t>Bosaiah - Channabasaiahnahatty hosur</t>
  </si>
  <si>
    <t>V. Chandrashekhara - Resource person</t>
  </si>
  <si>
    <t xml:space="preserve">Rent </t>
  </si>
  <si>
    <t>Madayanahatty</t>
  </si>
  <si>
    <t>Hosa jogihatty</t>
  </si>
  <si>
    <t>kaval basaveshwaranagara</t>
  </si>
  <si>
    <t>Dasara camp, nayakanahatty</t>
  </si>
  <si>
    <t>channabasaiahnahatty</t>
  </si>
  <si>
    <t>Gowdagere</t>
  </si>
  <si>
    <t>Jogihatty</t>
  </si>
  <si>
    <t>Bhimagondanahally</t>
  </si>
  <si>
    <t>Jaganarahatty</t>
  </si>
  <si>
    <t>Channabasaiahnahatty hosur</t>
  </si>
  <si>
    <t>8 Black Board at Rs. 30/each</t>
  </si>
  <si>
    <t>60 Charts at Rs. 17/each</t>
  </si>
  <si>
    <t>8 Box Chalk at Rs. 30/each</t>
  </si>
  <si>
    <t>8 bulb at Rs. 10/each</t>
  </si>
  <si>
    <t>35 metars wire at Rs. 5/metar</t>
  </si>
  <si>
    <t>12 Attendence registers at Rs. 7/each</t>
  </si>
  <si>
    <t>200 note books at Rs. 5/each</t>
  </si>
  <si>
    <t>1 Kg wire at Rs. 300/each</t>
  </si>
  <si>
    <t>10 Kg chokolets At Rs. 40/each (Opining time)</t>
  </si>
  <si>
    <t>40 Drawing sheets at Rs. 5/each</t>
  </si>
  <si>
    <t>14 Note books at Rs. 7/each   (use teachers)</t>
  </si>
  <si>
    <t>Total for August  2006</t>
  </si>
  <si>
    <t>Septmber - 2006</t>
  </si>
  <si>
    <t>4 Black Board at Rs. 30/each</t>
  </si>
  <si>
    <t>40 Charts at Rs. 17/each</t>
  </si>
  <si>
    <t>4 Box Chalk at Rs. 30/each</t>
  </si>
  <si>
    <t>3 bulb at Rs. 10/each</t>
  </si>
  <si>
    <t>150 tables books at Rs. 3/each</t>
  </si>
  <si>
    <t>5 box eraser at Rs. 20/each</t>
  </si>
  <si>
    <t>50 Note books at Rs. 5/each</t>
  </si>
  <si>
    <t>36 Drawing sheets at Rs. 5/each</t>
  </si>
  <si>
    <t>15 Dg papers at Rs. 5/each</t>
  </si>
  <si>
    <t>1 India map at Rs. 90/each</t>
  </si>
  <si>
    <t>3 box colour chalk at Rs. 40/each</t>
  </si>
  <si>
    <t>6 karnataka map at Rs. 20/each</t>
  </si>
  <si>
    <t>10 box pencil  at Rs. 20/each</t>
  </si>
  <si>
    <t>Total for Septmber  2006</t>
  </si>
  <si>
    <t>150 Note books at Rs. 5/each</t>
  </si>
  <si>
    <t>50 pen at Rs. 3/each</t>
  </si>
  <si>
    <t>4 Attendence registers at Rs. 7/each</t>
  </si>
  <si>
    <t>3 school bag   at Rs. 35/each</t>
  </si>
  <si>
    <t>4 bulbs at Rs . 10/each</t>
  </si>
  <si>
    <t>10 Dg papers at Rs. 5/each</t>
  </si>
  <si>
    <t>5 box colour pencil at Rs. 35/each</t>
  </si>
  <si>
    <t>Total for October  2006</t>
  </si>
  <si>
    <t>See details.April-June06 tab</t>
  </si>
  <si>
    <t>See details.Jan-March06 tab</t>
  </si>
  <si>
    <t>Total for the second quarter</t>
  </si>
  <si>
    <t>Actual Amount Spent</t>
  </si>
  <si>
    <t>See details.July-Oct06  tab</t>
  </si>
  <si>
    <t>Thirumala. B - Malappanahatty</t>
  </si>
  <si>
    <t>Mallamma - Madaiahnahatty</t>
  </si>
  <si>
    <t>Thippeswamy. B - Gunthakolammanahally</t>
  </si>
  <si>
    <t>Prakash - Mallurahatty</t>
  </si>
  <si>
    <t xml:space="preserve">Sumangala - Hosajogihatty </t>
  </si>
  <si>
    <t>Boraiah - K.B.Nagara</t>
  </si>
  <si>
    <t>Shobha - N.K.Hatty(camp)</t>
  </si>
  <si>
    <t>Thippeswamy - Channabasaiahnahatty</t>
  </si>
  <si>
    <t>Chamundeswary - Gowdagere</t>
  </si>
  <si>
    <t>Shilpa - Jogihatty</t>
  </si>
  <si>
    <t>Lashmi - Beemagondanahally</t>
  </si>
  <si>
    <t>Nagaraju - Jaganoorahatty</t>
  </si>
  <si>
    <t>Bosaiah - Channabasaiahnahatty(Hosooru)</t>
  </si>
  <si>
    <t>Chandrashekar.V - N.K.Hatty</t>
  </si>
  <si>
    <t>Rent for Madaiahnahatty</t>
  </si>
  <si>
    <t>Rent for Hosajogihatty</t>
  </si>
  <si>
    <t>Rent for K.B.Nagara</t>
  </si>
  <si>
    <t>Rent for N.K.Hatty(camp)</t>
  </si>
  <si>
    <t>Rent for Gowdagere</t>
  </si>
  <si>
    <t>Rent for Jogihatty</t>
  </si>
  <si>
    <t>Rent for Beemagondanahally</t>
  </si>
  <si>
    <t>Rent for Jaganoorahatty</t>
  </si>
  <si>
    <t>Rent for Channabasaiahnahatty(Hosooru)</t>
  </si>
  <si>
    <t>50 pen at 3/each</t>
  </si>
  <si>
    <t>8 blackboard at 30/each</t>
  </si>
  <si>
    <t>20Dg paper at 5/each dg</t>
  </si>
  <si>
    <t>10 box eraser at 20/each box</t>
  </si>
  <si>
    <t>100 notebooks at 5/each</t>
  </si>
  <si>
    <t>6 box chalk at 30/each</t>
  </si>
  <si>
    <t>4 attendences registers 7/each</t>
  </si>
  <si>
    <t>4 bulbs at 10/each</t>
  </si>
  <si>
    <t>10 box pencil at 20/each</t>
  </si>
  <si>
    <t>50 tablesbooks at 3/each</t>
  </si>
  <si>
    <t>20 charts at 17/each</t>
  </si>
  <si>
    <t>Expences for weakly training of 3 trainings</t>
  </si>
  <si>
    <t>Total for Nov  2006</t>
  </si>
  <si>
    <t>60 drawing sheets 5/each</t>
  </si>
  <si>
    <t>30 dg paper at 5/each</t>
  </si>
  <si>
    <t>6 box colour chalk at 40/each</t>
  </si>
  <si>
    <t>15 box pencil at 20/each</t>
  </si>
  <si>
    <t>2 block board at 30/each</t>
  </si>
  <si>
    <t>60 note books 5/each</t>
  </si>
  <si>
    <t>10 colour pencil at 24/each</t>
  </si>
  <si>
    <t>1kg wire at 300/each kg</t>
  </si>
  <si>
    <t>3bulbs at 10/each</t>
  </si>
  <si>
    <t>50pen at 5/each</t>
  </si>
  <si>
    <t>24 rings at 30/each</t>
  </si>
  <si>
    <t>36 skipping at 20/each</t>
  </si>
  <si>
    <t>10 box eraser at 20/each</t>
  </si>
  <si>
    <t>7 box chalk at 30/each</t>
  </si>
  <si>
    <t xml:space="preserve">100 note books at 5/each </t>
  </si>
  <si>
    <t>3 atedeces register at 7/each</t>
  </si>
  <si>
    <t>100 tables books at 3/each</t>
  </si>
  <si>
    <t xml:space="preserve">10 charts at 17/each </t>
  </si>
  <si>
    <t xml:space="preserve">60 drawing sheets at 5/each </t>
  </si>
  <si>
    <t>30 dg papers at 5/each</t>
  </si>
  <si>
    <t>100 pen at 5/each</t>
  </si>
  <si>
    <t>20 box pencil at 20/each</t>
  </si>
  <si>
    <t>Total for Jan  2007</t>
  </si>
  <si>
    <t>Total for December  2006</t>
  </si>
  <si>
    <t>Total for the second quarter (Nov 06 to Jan 07)</t>
  </si>
  <si>
    <t>See details.Nov-Jan07  tab</t>
  </si>
  <si>
    <t>Completed Accounts for Chaithainya Tuition Centers, Nayakanahatti</t>
  </si>
  <si>
    <t>4 chalk boxes at Rs. 30 each</t>
  </si>
  <si>
    <t>100 note book at Rs. 4 each</t>
  </si>
  <si>
    <t>5 attendance</t>
  </si>
  <si>
    <t>5 box erasers at 20 each</t>
  </si>
  <si>
    <t>100 g of papers at Rs. 5 each</t>
  </si>
  <si>
    <t>10 box pencils at Rs. 20 each</t>
  </si>
  <si>
    <t>200 project charts at Rs. 3 each</t>
  </si>
  <si>
    <t>Charges for 3 trainings</t>
  </si>
  <si>
    <t>Bus charges for 3 trainings</t>
  </si>
  <si>
    <t>3 bulbs at Rs. 10 each</t>
  </si>
  <si>
    <t>6 chalk boxes at Rs. 30 each</t>
  </si>
  <si>
    <t>20 charts at Rs. 17 each</t>
  </si>
  <si>
    <t>100 pens at Rs. 5 each</t>
  </si>
  <si>
    <t>20 box pencils at Rs. 20 each</t>
  </si>
  <si>
    <t>2 rim rule paper at Rs. 160 each</t>
  </si>
  <si>
    <t>10 box erasers at Rs. 20 each</t>
  </si>
  <si>
    <t>3 training charges</t>
  </si>
  <si>
    <t>3 training volunteers bus charges</t>
  </si>
  <si>
    <t>Manjula - mallurahatty</t>
  </si>
  <si>
    <t>03 wooden black boardat 710/each</t>
  </si>
  <si>
    <t>20 note book</t>
  </si>
  <si>
    <t>Total for Feb 07 to April 07</t>
  </si>
  <si>
    <t>04 box chalk</t>
  </si>
  <si>
    <t>10 box pencils</t>
  </si>
  <si>
    <t>3 wooden black board</t>
  </si>
  <si>
    <t>Sannamma - Ramasagara</t>
  </si>
  <si>
    <t>Nagarathnamma - N.K.Hatty(camp)</t>
  </si>
  <si>
    <t>Manikanta - Gowdagere</t>
  </si>
  <si>
    <t>100 pens ar Rs. 5 each</t>
  </si>
  <si>
    <t>100 notebooks at Rs. 5 each</t>
  </si>
  <si>
    <t>14 attendance at Rs. 7 each</t>
  </si>
  <si>
    <t>13 box chalks at Rs. 30 each</t>
  </si>
  <si>
    <t>100 table books at Rs. 3 each</t>
  </si>
  <si>
    <t>Ranganatha - Beemagondanahally</t>
  </si>
  <si>
    <t>500g of papers at Rs. 5 each</t>
  </si>
  <si>
    <t>14 box pencils at Rs. 20 each</t>
  </si>
  <si>
    <t>28 Charts at Rs. 17 each</t>
  </si>
  <si>
    <t>10 bulbs at Rs. 10 each</t>
  </si>
  <si>
    <t>Bags 5 nos. at Rs. 60 each</t>
  </si>
  <si>
    <t>400 tables books at Rs. 3 each</t>
  </si>
  <si>
    <t>Total for May 07, June 07 and July 07</t>
  </si>
  <si>
    <t>See details.Feb-April07  tab</t>
  </si>
  <si>
    <t>See details.May-July07  tab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</si>
</sst>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-yy"/>
    <numFmt numFmtId="168" formatCode="[$€-2]\ #,##0.00_);[Red]\([$€-2]\ #,##0.00\)"/>
    <numFmt numFmtId="169" formatCode="[$-409]dddd\,\ mmmm\ dd\,\ yyyy"/>
    <numFmt numFmtId="170" formatCode="[$-409]d\-mmm\-yy;@"/>
    <numFmt numFmtId="171" formatCode="[$-409]mmm\-yy;@"/>
    <numFmt numFmtId="172" formatCode="[$-409]h:mm:ss\ AM/PM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171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17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9" fillId="0" borderId="1" xfId="0" applyFont="1" applyFill="1" applyBorder="1" applyAlignment="1">
      <alignment/>
    </xf>
    <xf numFmtId="17" fontId="2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" fontId="7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7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ha.centers.accounts.till.Jul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.06"/>
      <sheetName val="Dec.06"/>
      <sheetName val="Jan.07"/>
      <sheetName val="march 07"/>
      <sheetName val="actual.february07"/>
      <sheetName val="actual.march07"/>
      <sheetName val="actual.april07"/>
      <sheetName val="actual.may07"/>
      <sheetName val="actual.june07"/>
      <sheetName val="actual.july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4">
      <selection activeCell="G23" sqref="G23"/>
    </sheetView>
  </sheetViews>
  <sheetFormatPr defaultColWidth="9.140625" defaultRowHeight="12.75"/>
  <cols>
    <col min="1" max="1" width="18.140625" style="0" customWidth="1"/>
    <col min="2" max="2" width="21.7109375" style="0" customWidth="1"/>
    <col min="4" max="4" width="11.421875" style="0" customWidth="1"/>
    <col min="8" max="8" width="12.57421875" style="0" customWidth="1"/>
  </cols>
  <sheetData>
    <row r="1" ht="12.75">
      <c r="A1" s="1" t="s">
        <v>223</v>
      </c>
    </row>
    <row r="2" ht="12.75">
      <c r="A2" s="60">
        <v>39345</v>
      </c>
    </row>
    <row r="3" ht="12.75">
      <c r="A3" s="1" t="s">
        <v>29</v>
      </c>
    </row>
    <row r="4" spans="1:5" ht="25.5">
      <c r="A4" s="10" t="s">
        <v>22</v>
      </c>
      <c r="B4" s="11" t="s">
        <v>23</v>
      </c>
      <c r="C4" s="10" t="s">
        <v>24</v>
      </c>
      <c r="D4" s="11" t="s">
        <v>5</v>
      </c>
      <c r="E4" s="10" t="s">
        <v>25</v>
      </c>
    </row>
    <row r="5" spans="1:5" ht="12.75">
      <c r="A5" s="12" t="s">
        <v>26</v>
      </c>
      <c r="B5" s="13">
        <v>450</v>
      </c>
      <c r="C5" s="12"/>
      <c r="D5" s="13">
        <v>230</v>
      </c>
      <c r="E5" s="13">
        <v>680</v>
      </c>
    </row>
    <row r="6" spans="1:5" ht="12.75">
      <c r="A6" s="12" t="s">
        <v>27</v>
      </c>
      <c r="B6" s="13">
        <v>500</v>
      </c>
      <c r="C6" s="13">
        <v>200</v>
      </c>
      <c r="D6" s="13">
        <v>300</v>
      </c>
      <c r="E6" s="13">
        <v>1000</v>
      </c>
    </row>
    <row r="7" spans="1:5" ht="12.75">
      <c r="A7" s="12" t="s">
        <v>28</v>
      </c>
      <c r="B7" s="13">
        <v>500</v>
      </c>
      <c r="C7" s="12"/>
      <c r="D7" s="13">
        <v>250</v>
      </c>
      <c r="E7" s="13">
        <v>750</v>
      </c>
    </row>
    <row r="8" spans="1:5" ht="12.75">
      <c r="A8" s="12" t="s">
        <v>25</v>
      </c>
      <c r="B8" s="12"/>
      <c r="C8" s="12"/>
      <c r="D8" s="12"/>
      <c r="E8" s="13">
        <v>2430</v>
      </c>
    </row>
    <row r="9" spans="1:5" ht="12.75">
      <c r="A9" s="55" t="s">
        <v>62</v>
      </c>
      <c r="B9" s="55"/>
      <c r="C9" s="55"/>
      <c r="D9" s="55"/>
      <c r="E9" s="14">
        <v>29160</v>
      </c>
    </row>
    <row r="10" spans="1:5" ht="12.75">
      <c r="A10" s="47" t="s">
        <v>49</v>
      </c>
      <c r="B10" s="47"/>
      <c r="C10" s="47"/>
      <c r="D10" s="47"/>
      <c r="E10" s="4">
        <f>E9/12</f>
        <v>2430</v>
      </c>
    </row>
    <row r="11" ht="12.75">
      <c r="A11" s="1"/>
    </row>
    <row r="12" ht="15.75">
      <c r="A12" s="8" t="s">
        <v>39</v>
      </c>
    </row>
    <row r="13" spans="1:6" ht="38.25">
      <c r="A13" s="15" t="s">
        <v>30</v>
      </c>
      <c r="B13" s="15" t="s">
        <v>31</v>
      </c>
      <c r="C13" s="15" t="s">
        <v>32</v>
      </c>
      <c r="D13" s="15" t="s">
        <v>33</v>
      </c>
      <c r="E13" s="15" t="s">
        <v>34</v>
      </c>
      <c r="F13" s="15" t="s">
        <v>25</v>
      </c>
    </row>
    <row r="14" spans="1:6" ht="12.75">
      <c r="A14" s="16">
        <v>1</v>
      </c>
      <c r="B14" s="16" t="s">
        <v>35</v>
      </c>
      <c r="C14" s="16">
        <v>500</v>
      </c>
      <c r="D14" s="16">
        <v>10</v>
      </c>
      <c r="E14" s="16">
        <v>12</v>
      </c>
      <c r="F14" s="16">
        <v>60000</v>
      </c>
    </row>
    <row r="15" spans="1:6" ht="12.75">
      <c r="A15" s="16">
        <v>2</v>
      </c>
      <c r="B15" s="16" t="s">
        <v>36</v>
      </c>
      <c r="C15" s="16">
        <v>200</v>
      </c>
      <c r="D15" s="16">
        <v>10</v>
      </c>
      <c r="E15" s="16">
        <v>12</v>
      </c>
      <c r="F15" s="16">
        <v>24000</v>
      </c>
    </row>
    <row r="16" spans="1:6" ht="12.75">
      <c r="A16" s="16">
        <v>3</v>
      </c>
      <c r="B16" s="16" t="s">
        <v>37</v>
      </c>
      <c r="C16" s="16">
        <v>250</v>
      </c>
      <c r="D16" s="16">
        <v>10</v>
      </c>
      <c r="E16" s="16">
        <v>12</v>
      </c>
      <c r="F16" s="16">
        <v>30000</v>
      </c>
    </row>
    <row r="17" spans="1:6" ht="12.75">
      <c r="A17" s="16">
        <v>4</v>
      </c>
      <c r="B17" s="16" t="s">
        <v>38</v>
      </c>
      <c r="C17" s="16">
        <v>800</v>
      </c>
      <c r="D17" s="16">
        <v>1</v>
      </c>
      <c r="E17" s="16">
        <v>12</v>
      </c>
      <c r="F17" s="16">
        <v>9600</v>
      </c>
    </row>
    <row r="18" spans="1:6" ht="12.75">
      <c r="A18" s="16"/>
      <c r="B18" s="16"/>
      <c r="C18" s="16"/>
      <c r="D18" s="16"/>
      <c r="E18" s="16" t="s">
        <v>25</v>
      </c>
      <c r="F18" s="16">
        <v>123600</v>
      </c>
    </row>
    <row r="19" spans="1:6" ht="12.75">
      <c r="A19" s="56" t="s">
        <v>49</v>
      </c>
      <c r="B19" s="57"/>
      <c r="C19" s="57"/>
      <c r="D19" s="57"/>
      <c r="E19" s="58"/>
      <c r="F19" s="4">
        <f>F18/12</f>
        <v>10300</v>
      </c>
    </row>
    <row r="20" ht="12.75">
      <c r="A20" s="1"/>
    </row>
    <row r="21" ht="12.75">
      <c r="A21" s="1" t="s">
        <v>63</v>
      </c>
    </row>
    <row r="22" spans="1:14" ht="12.75">
      <c r="A22" s="17" t="s">
        <v>30</v>
      </c>
      <c r="B22" s="47" t="s">
        <v>40</v>
      </c>
      <c r="C22" s="47"/>
      <c r="D22" s="47"/>
      <c r="E22" s="47" t="s">
        <v>41</v>
      </c>
      <c r="F22" s="47"/>
      <c r="G22" s="17" t="s">
        <v>42</v>
      </c>
      <c r="H22" s="47" t="s">
        <v>61</v>
      </c>
      <c r="I22" s="47"/>
      <c r="J22" s="47"/>
      <c r="K22" s="47" t="s">
        <v>59</v>
      </c>
      <c r="L22" s="47"/>
      <c r="M22" s="47"/>
      <c r="N22" s="47"/>
    </row>
    <row r="23" spans="1:14" ht="12.75">
      <c r="A23" s="19">
        <v>1</v>
      </c>
      <c r="B23" s="48" t="s">
        <v>45</v>
      </c>
      <c r="C23" s="48"/>
      <c r="D23" s="48"/>
      <c r="E23" s="53">
        <v>38718</v>
      </c>
      <c r="F23" s="53"/>
      <c r="G23" s="19">
        <v>7500</v>
      </c>
      <c r="H23" s="46" t="s">
        <v>43</v>
      </c>
      <c r="I23" s="46"/>
      <c r="J23" s="46"/>
      <c r="K23" s="48" t="s">
        <v>157</v>
      </c>
      <c r="L23" s="48"/>
      <c r="M23" s="48"/>
      <c r="N23" s="48"/>
    </row>
    <row r="24" spans="1:14" ht="12.75">
      <c r="A24" s="19">
        <v>2</v>
      </c>
      <c r="B24" s="48" t="s">
        <v>46</v>
      </c>
      <c r="C24" s="48"/>
      <c r="D24" s="48"/>
      <c r="E24" s="51">
        <v>38813</v>
      </c>
      <c r="F24" s="51"/>
      <c r="G24" s="19">
        <v>7500</v>
      </c>
      <c r="H24" s="46" t="s">
        <v>43</v>
      </c>
      <c r="I24" s="46"/>
      <c r="J24" s="46"/>
      <c r="K24" s="48" t="s">
        <v>156</v>
      </c>
      <c r="L24" s="48"/>
      <c r="M24" s="48"/>
      <c r="N24" s="48"/>
    </row>
    <row r="25" spans="1:14" ht="27.75" customHeight="1">
      <c r="A25" s="19">
        <v>3</v>
      </c>
      <c r="B25" s="54" t="s">
        <v>50</v>
      </c>
      <c r="C25" s="54"/>
      <c r="D25" s="54"/>
      <c r="E25" s="51">
        <v>38936</v>
      </c>
      <c r="F25" s="51"/>
      <c r="G25" s="19">
        <v>40690</v>
      </c>
      <c r="H25" s="46" t="s">
        <v>43</v>
      </c>
      <c r="I25" s="46"/>
      <c r="J25" s="46"/>
      <c r="K25" s="43" t="s">
        <v>160</v>
      </c>
      <c r="L25" s="44"/>
      <c r="M25" s="44"/>
      <c r="N25" s="45"/>
    </row>
    <row r="26" spans="1:14" ht="12.75">
      <c r="A26" s="19">
        <v>4</v>
      </c>
      <c r="B26" s="19" t="s">
        <v>51</v>
      </c>
      <c r="C26" s="22">
        <v>39027</v>
      </c>
      <c r="D26" s="22">
        <v>39089</v>
      </c>
      <c r="E26" s="51">
        <v>39028</v>
      </c>
      <c r="F26" s="51"/>
      <c r="G26" s="19">
        <v>38190</v>
      </c>
      <c r="H26" s="46" t="s">
        <v>43</v>
      </c>
      <c r="I26" s="46"/>
      <c r="J26" s="46"/>
      <c r="K26" s="43" t="s">
        <v>222</v>
      </c>
      <c r="L26" s="44"/>
      <c r="M26" s="44"/>
      <c r="N26" s="45"/>
    </row>
    <row r="27" spans="1:14" ht="12.75">
      <c r="A27" s="19">
        <v>5</v>
      </c>
      <c r="B27" s="19" t="s">
        <v>53</v>
      </c>
      <c r="C27" s="22">
        <v>39120</v>
      </c>
      <c r="D27" s="22">
        <v>39179</v>
      </c>
      <c r="E27" s="46"/>
      <c r="F27" s="46"/>
      <c r="G27" s="19">
        <v>38190</v>
      </c>
      <c r="H27" s="46" t="s">
        <v>43</v>
      </c>
      <c r="I27" s="46"/>
      <c r="J27" s="46"/>
      <c r="K27" s="43" t="s">
        <v>265</v>
      </c>
      <c r="L27" s="44"/>
      <c r="M27" s="44"/>
      <c r="N27" s="45"/>
    </row>
    <row r="28" spans="1:14" ht="12.75">
      <c r="A28" s="19">
        <v>6</v>
      </c>
      <c r="B28" s="19" t="s">
        <v>52</v>
      </c>
      <c r="C28" s="22">
        <v>39209</v>
      </c>
      <c r="D28" s="22">
        <v>39270</v>
      </c>
      <c r="E28" s="53">
        <v>39270</v>
      </c>
      <c r="F28" s="53"/>
      <c r="G28" s="19">
        <v>38190</v>
      </c>
      <c r="H28" s="46" t="s">
        <v>43</v>
      </c>
      <c r="I28" s="46"/>
      <c r="J28" s="46"/>
      <c r="K28" s="43" t="s">
        <v>266</v>
      </c>
      <c r="L28" s="44"/>
      <c r="M28" s="44"/>
      <c r="N28" s="45"/>
    </row>
    <row r="30" spans="1:11" ht="12.75">
      <c r="A30" s="1" t="s">
        <v>58</v>
      </c>
      <c r="H30" s="24"/>
      <c r="I30" s="24"/>
      <c r="J30" s="24"/>
      <c r="K30" s="24"/>
    </row>
    <row r="31" spans="1:11" ht="27.75" customHeight="1">
      <c r="A31" s="17" t="s">
        <v>30</v>
      </c>
      <c r="B31" s="47" t="s">
        <v>40</v>
      </c>
      <c r="C31" s="47"/>
      <c r="D31" s="47"/>
      <c r="E31" s="49" t="s">
        <v>60</v>
      </c>
      <c r="F31" s="50"/>
      <c r="G31" s="17" t="s">
        <v>42</v>
      </c>
      <c r="H31" s="33" t="s">
        <v>159</v>
      </c>
      <c r="I31" s="25"/>
      <c r="J31" s="25"/>
      <c r="K31" s="24"/>
    </row>
    <row r="32" spans="1:11" ht="12.75">
      <c r="A32" s="61">
        <v>1</v>
      </c>
      <c r="B32" s="48" t="s">
        <v>47</v>
      </c>
      <c r="C32" s="48"/>
      <c r="D32" s="48"/>
      <c r="E32" s="9" t="s">
        <v>44</v>
      </c>
      <c r="F32" s="18"/>
      <c r="G32" s="6">
        <v>2500</v>
      </c>
      <c r="H32" s="59">
        <v>2430</v>
      </c>
      <c r="I32" s="25"/>
      <c r="J32" s="25"/>
      <c r="K32" s="24"/>
    </row>
    <row r="33" spans="1:11" ht="12.75">
      <c r="A33" s="62"/>
      <c r="B33" s="48" t="s">
        <v>48</v>
      </c>
      <c r="C33" s="48"/>
      <c r="D33" s="48"/>
      <c r="E33" s="9" t="s">
        <v>44</v>
      </c>
      <c r="F33" s="18"/>
      <c r="G33" s="6">
        <f>(E10+F19)*3</f>
        <v>38190</v>
      </c>
      <c r="H33" s="6">
        <v>38750</v>
      </c>
      <c r="I33" s="24"/>
      <c r="J33" s="24"/>
      <c r="K33" s="24"/>
    </row>
    <row r="34" spans="1:8" ht="26.25" customHeight="1">
      <c r="A34" s="63"/>
      <c r="B34" s="54" t="s">
        <v>50</v>
      </c>
      <c r="C34" s="54"/>
      <c r="D34" s="54"/>
      <c r="E34" s="9" t="s">
        <v>44</v>
      </c>
      <c r="F34" s="18"/>
      <c r="G34" s="19">
        <f>G33+G32</f>
        <v>40690</v>
      </c>
      <c r="H34" s="26">
        <f>SUM(H32:H33)</f>
        <v>41180</v>
      </c>
    </row>
    <row r="35" spans="1:8" ht="12.75">
      <c r="A35" s="21">
        <v>2</v>
      </c>
      <c r="B35" s="19" t="s">
        <v>51</v>
      </c>
      <c r="C35" s="22">
        <v>39027</v>
      </c>
      <c r="D35" s="22">
        <v>39089</v>
      </c>
      <c r="E35" s="23" t="s">
        <v>54</v>
      </c>
      <c r="F35" s="19"/>
      <c r="G35" s="19">
        <f>(E10+F19)*3</f>
        <v>38190</v>
      </c>
      <c r="H35" s="26">
        <v>38199</v>
      </c>
    </row>
    <row r="36" spans="1:8" ht="12.75">
      <c r="A36" s="21">
        <v>3</v>
      </c>
      <c r="B36" s="19" t="s">
        <v>53</v>
      </c>
      <c r="C36" s="22">
        <v>39120</v>
      </c>
      <c r="D36" s="22">
        <v>39179</v>
      </c>
      <c r="E36" s="23" t="s">
        <v>55</v>
      </c>
      <c r="F36" s="19"/>
      <c r="G36" s="7">
        <f>G35</f>
        <v>38190</v>
      </c>
      <c r="H36" s="26">
        <f>'Details.Feb-April07'!C120</f>
        <v>36715</v>
      </c>
    </row>
    <row r="37" spans="1:8" ht="12.75">
      <c r="A37" s="21">
        <v>4</v>
      </c>
      <c r="B37" s="19" t="s">
        <v>52</v>
      </c>
      <c r="C37" s="22">
        <v>39209</v>
      </c>
      <c r="D37" s="22">
        <v>39270</v>
      </c>
      <c r="E37" s="23" t="s">
        <v>56</v>
      </c>
      <c r="F37" s="19"/>
      <c r="G37" s="19">
        <f>G36</f>
        <v>38190</v>
      </c>
      <c r="H37" s="26">
        <f>'Details.May-July07'!C113</f>
        <v>38034</v>
      </c>
    </row>
    <row r="38" spans="1:8" ht="12.75">
      <c r="A38" s="19"/>
      <c r="B38" s="52" t="s">
        <v>57</v>
      </c>
      <c r="C38" s="52"/>
      <c r="D38" s="52"/>
      <c r="E38" s="52"/>
      <c r="F38" s="52"/>
      <c r="G38" s="26">
        <f>SUM(G34:G37)</f>
        <v>155260</v>
      </c>
      <c r="H38" s="26">
        <f>SUM(H34:H37)</f>
        <v>154128</v>
      </c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</sheetData>
  <mergeCells count="35">
    <mergeCell ref="A9:D9"/>
    <mergeCell ref="A10:D10"/>
    <mergeCell ref="A19:E19"/>
    <mergeCell ref="H22:J22"/>
    <mergeCell ref="H23:J23"/>
    <mergeCell ref="B32:D32"/>
    <mergeCell ref="B33:D33"/>
    <mergeCell ref="B34:D34"/>
    <mergeCell ref="B31:D31"/>
    <mergeCell ref="A32:A34"/>
    <mergeCell ref="B38:F38"/>
    <mergeCell ref="B22:D22"/>
    <mergeCell ref="B23:D23"/>
    <mergeCell ref="B24:D24"/>
    <mergeCell ref="E22:F22"/>
    <mergeCell ref="E23:F23"/>
    <mergeCell ref="E24:F24"/>
    <mergeCell ref="B25:D25"/>
    <mergeCell ref="E25:F25"/>
    <mergeCell ref="K22:N22"/>
    <mergeCell ref="K24:N24"/>
    <mergeCell ref="K23:N23"/>
    <mergeCell ref="E31:F31"/>
    <mergeCell ref="H24:J24"/>
    <mergeCell ref="H25:J25"/>
    <mergeCell ref="E27:F27"/>
    <mergeCell ref="K25:N25"/>
    <mergeCell ref="E26:F26"/>
    <mergeCell ref="H26:J26"/>
    <mergeCell ref="K26:N26"/>
    <mergeCell ref="E28:F28"/>
    <mergeCell ref="H28:J28"/>
    <mergeCell ref="H27:J27"/>
    <mergeCell ref="K27:N27"/>
    <mergeCell ref="K28:N28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8">
      <selection activeCell="C49" sqref="C49"/>
    </sheetView>
  </sheetViews>
  <sheetFormatPr defaultColWidth="9.140625" defaultRowHeight="12.75"/>
  <cols>
    <col min="1" max="1" width="50.57421875" style="0" bestFit="1" customWidth="1"/>
  </cols>
  <sheetData>
    <row r="1" ht="12.75">
      <c r="A1" s="3">
        <v>38718</v>
      </c>
    </row>
    <row r="2" spans="1:6" ht="12.75">
      <c r="A2" s="4" t="s">
        <v>0</v>
      </c>
      <c r="B2" s="4"/>
      <c r="C2" s="4"/>
      <c r="D2" s="4"/>
      <c r="E2" s="4"/>
      <c r="F2" s="4">
        <f>E3+E4+E5</f>
        <v>1450</v>
      </c>
    </row>
    <row r="3" spans="1:6" ht="12.75">
      <c r="A3" s="5" t="s">
        <v>1</v>
      </c>
      <c r="B3" s="6"/>
      <c r="C3" s="6"/>
      <c r="D3" s="6"/>
      <c r="E3" s="6">
        <v>500</v>
      </c>
      <c r="F3" s="4"/>
    </row>
    <row r="4" spans="1:6" ht="12.75">
      <c r="A4" s="6" t="s">
        <v>2</v>
      </c>
      <c r="B4" s="6"/>
      <c r="C4" s="6"/>
      <c r="D4" s="6"/>
      <c r="E4" s="6">
        <v>500</v>
      </c>
      <c r="F4" s="4"/>
    </row>
    <row r="5" spans="1:6" ht="12.75">
      <c r="A5" s="6" t="s">
        <v>3</v>
      </c>
      <c r="B5" s="6"/>
      <c r="C5" s="6"/>
      <c r="D5" s="6"/>
      <c r="E5" s="6">
        <v>450</v>
      </c>
      <c r="F5" s="4"/>
    </row>
    <row r="6" spans="1:6" ht="12.75">
      <c r="A6" s="4" t="s">
        <v>4</v>
      </c>
      <c r="B6" s="4"/>
      <c r="C6" s="4"/>
      <c r="D6" s="4"/>
      <c r="E6" s="4"/>
      <c r="F6" s="4">
        <v>200</v>
      </c>
    </row>
    <row r="7" spans="1:6" ht="12.75">
      <c r="A7" s="4" t="s">
        <v>5</v>
      </c>
      <c r="B7" s="4"/>
      <c r="C7" s="4"/>
      <c r="D7" s="4"/>
      <c r="E7" s="4"/>
      <c r="F7" s="4">
        <f>SUM(E8:E12)</f>
        <v>910</v>
      </c>
    </row>
    <row r="8" spans="1:6" ht="12.75">
      <c r="A8" s="6" t="s">
        <v>6</v>
      </c>
      <c r="B8" s="6"/>
      <c r="C8" s="6"/>
      <c r="D8" s="6"/>
      <c r="E8" s="6">
        <f>50*8</f>
        <v>400</v>
      </c>
      <c r="F8" s="4"/>
    </row>
    <row r="9" spans="1:6" ht="12.75">
      <c r="A9" s="6" t="s">
        <v>8</v>
      </c>
      <c r="B9" s="6"/>
      <c r="C9" s="6"/>
      <c r="D9" s="6"/>
      <c r="E9" s="6">
        <f>4*7</f>
        <v>28</v>
      </c>
      <c r="F9" s="4"/>
    </row>
    <row r="10" spans="1:6" ht="12.75">
      <c r="A10" s="6" t="s">
        <v>9</v>
      </c>
      <c r="B10" s="6"/>
      <c r="C10" s="6"/>
      <c r="D10" s="6"/>
      <c r="E10" s="6">
        <f>2*30</f>
        <v>60</v>
      </c>
      <c r="F10" s="4"/>
    </row>
    <row r="11" spans="1:6" ht="12.75">
      <c r="A11" s="6" t="s">
        <v>7</v>
      </c>
      <c r="B11" s="6"/>
      <c r="C11" s="6"/>
      <c r="D11" s="6"/>
      <c r="E11" s="6">
        <v>200</v>
      </c>
      <c r="F11" s="4"/>
    </row>
    <row r="12" spans="1:6" ht="12.75">
      <c r="A12" s="6" t="s">
        <v>10</v>
      </c>
      <c r="B12" s="6"/>
      <c r="C12" s="6"/>
      <c r="D12" s="6"/>
      <c r="E12" s="6">
        <v>222</v>
      </c>
      <c r="F12" s="4"/>
    </row>
    <row r="13" spans="1:6" ht="12.75">
      <c r="A13" s="4" t="s">
        <v>11</v>
      </c>
      <c r="B13" s="4"/>
      <c r="C13" s="4"/>
      <c r="D13" s="4"/>
      <c r="E13" s="4"/>
      <c r="F13" s="4">
        <f>SUM(F2:F7)</f>
        <v>2560</v>
      </c>
    </row>
    <row r="15" ht="12.75">
      <c r="A15" s="2">
        <v>38754</v>
      </c>
    </row>
    <row r="16" spans="1:6" ht="12.75">
      <c r="A16" s="4" t="s">
        <v>0</v>
      </c>
      <c r="B16" s="4"/>
      <c r="C16" s="4"/>
      <c r="D16" s="4"/>
      <c r="E16" s="4"/>
      <c r="F16" s="4">
        <f>E17+E18+E19</f>
        <v>1450</v>
      </c>
    </row>
    <row r="17" spans="1:6" ht="12.75">
      <c r="A17" s="5" t="s">
        <v>1</v>
      </c>
      <c r="B17" s="7"/>
      <c r="C17" s="7"/>
      <c r="D17" s="7"/>
      <c r="E17" s="6">
        <v>500</v>
      </c>
      <c r="F17" s="4"/>
    </row>
    <row r="18" spans="1:6" ht="12.75">
      <c r="A18" s="6" t="s">
        <v>2</v>
      </c>
      <c r="B18" s="7"/>
      <c r="C18" s="7"/>
      <c r="D18" s="7"/>
      <c r="E18" s="6">
        <v>500</v>
      </c>
      <c r="F18" s="4"/>
    </row>
    <row r="19" spans="1:6" ht="12.75">
      <c r="A19" s="6" t="s">
        <v>3</v>
      </c>
      <c r="B19" s="7"/>
      <c r="C19" s="7"/>
      <c r="D19" s="7"/>
      <c r="E19" s="6">
        <v>450</v>
      </c>
      <c r="F19" s="4"/>
    </row>
    <row r="20" spans="1:6" ht="12.75">
      <c r="A20" s="4" t="s">
        <v>4</v>
      </c>
      <c r="B20" s="4"/>
      <c r="C20" s="4"/>
      <c r="D20" s="4"/>
      <c r="E20" s="4"/>
      <c r="F20" s="4">
        <v>200</v>
      </c>
    </row>
    <row r="21" spans="1:6" ht="12.75">
      <c r="A21" s="4" t="s">
        <v>5</v>
      </c>
      <c r="B21" s="4"/>
      <c r="C21" s="4"/>
      <c r="D21" s="4"/>
      <c r="E21" s="4"/>
      <c r="F21" s="4">
        <f>SUM(E22:E27)</f>
        <v>860</v>
      </c>
    </row>
    <row r="22" spans="1:6" ht="12.75">
      <c r="A22" s="6" t="s">
        <v>12</v>
      </c>
      <c r="B22" s="6"/>
      <c r="C22" s="6"/>
      <c r="D22" s="6"/>
      <c r="E22" s="6">
        <f>20*5</f>
        <v>100</v>
      </c>
      <c r="F22" s="4"/>
    </row>
    <row r="23" spans="1:6" ht="12.75">
      <c r="A23" s="6" t="s">
        <v>13</v>
      </c>
      <c r="B23" s="6"/>
      <c r="C23" s="6"/>
      <c r="D23" s="6"/>
      <c r="E23" s="6">
        <v>80</v>
      </c>
      <c r="F23" s="4"/>
    </row>
    <row r="24" spans="1:6" ht="12.75">
      <c r="A24" s="6" t="s">
        <v>9</v>
      </c>
      <c r="B24" s="6"/>
      <c r="C24" s="6"/>
      <c r="D24" s="6"/>
      <c r="E24" s="6">
        <f>2*30</f>
        <v>60</v>
      </c>
      <c r="F24" s="4"/>
    </row>
    <row r="25" spans="1:6" ht="12.75">
      <c r="A25" s="6" t="s">
        <v>16</v>
      </c>
      <c r="B25" s="6"/>
      <c r="C25" s="6"/>
      <c r="D25" s="6"/>
      <c r="E25" s="6">
        <v>210</v>
      </c>
      <c r="F25" s="4"/>
    </row>
    <row r="26" spans="1:6" ht="12.75">
      <c r="A26" s="6" t="s">
        <v>10</v>
      </c>
      <c r="B26" s="6"/>
      <c r="C26" s="6"/>
      <c r="D26" s="6"/>
      <c r="E26" s="6">
        <f>90*4</f>
        <v>360</v>
      </c>
      <c r="F26" s="4"/>
    </row>
    <row r="27" spans="1:6" ht="12.75">
      <c r="A27" s="6" t="s">
        <v>18</v>
      </c>
      <c r="B27" s="6"/>
      <c r="C27" s="6"/>
      <c r="D27" s="6"/>
      <c r="E27" s="6">
        <v>50</v>
      </c>
      <c r="F27" s="4"/>
    </row>
    <row r="28" spans="1:6" ht="12.75">
      <c r="A28" s="4" t="s">
        <v>14</v>
      </c>
      <c r="B28" s="4"/>
      <c r="C28" s="4"/>
      <c r="D28" s="4"/>
      <c r="E28" s="4"/>
      <c r="F28" s="4">
        <f>SUM(F16:F21)</f>
        <v>2510</v>
      </c>
    </row>
    <row r="30" ht="12.75">
      <c r="A30" s="3">
        <v>38782</v>
      </c>
    </row>
    <row r="31" spans="1:6" ht="12.75">
      <c r="A31" s="4" t="s">
        <v>0</v>
      </c>
      <c r="B31" s="4"/>
      <c r="C31" s="4"/>
      <c r="D31" s="4"/>
      <c r="E31" s="4"/>
      <c r="F31" s="4">
        <f>E32+E33+E34</f>
        <v>1450</v>
      </c>
    </row>
    <row r="32" spans="1:6" ht="12.75">
      <c r="A32" s="5" t="s">
        <v>1</v>
      </c>
      <c r="B32" s="7"/>
      <c r="C32" s="7"/>
      <c r="D32" s="7"/>
      <c r="E32" s="7">
        <v>500</v>
      </c>
      <c r="F32" s="4"/>
    </row>
    <row r="33" spans="1:6" ht="12.75">
      <c r="A33" s="6" t="s">
        <v>2</v>
      </c>
      <c r="B33" s="7"/>
      <c r="C33" s="7"/>
      <c r="D33" s="7"/>
      <c r="E33" s="7">
        <v>500</v>
      </c>
      <c r="F33" s="4"/>
    </row>
    <row r="34" spans="1:6" ht="12.75">
      <c r="A34" s="6" t="s">
        <v>3</v>
      </c>
      <c r="B34" s="7"/>
      <c r="C34" s="7"/>
      <c r="D34" s="7"/>
      <c r="E34" s="7">
        <v>450</v>
      </c>
      <c r="F34" s="4"/>
    </row>
    <row r="35" spans="1:6" ht="12.75">
      <c r="A35" s="4" t="s">
        <v>4</v>
      </c>
      <c r="B35" s="4"/>
      <c r="C35" s="4"/>
      <c r="D35" s="4"/>
      <c r="E35" s="4"/>
      <c r="F35" s="4">
        <v>200</v>
      </c>
    </row>
    <row r="36" spans="1:6" ht="12.75">
      <c r="A36" s="4" t="s">
        <v>5</v>
      </c>
      <c r="B36" s="4"/>
      <c r="C36" s="4"/>
      <c r="D36" s="4"/>
      <c r="E36" s="4"/>
      <c r="F36" s="4">
        <f>SUM(E37:E40)</f>
        <v>595</v>
      </c>
    </row>
    <row r="37" spans="1:6" ht="12.75">
      <c r="A37" s="7" t="s">
        <v>15</v>
      </c>
      <c r="B37" s="7"/>
      <c r="C37" s="7"/>
      <c r="D37" s="7"/>
      <c r="E37" s="7">
        <f>15*5</f>
        <v>75</v>
      </c>
      <c r="F37" s="4"/>
    </row>
    <row r="38" spans="1:6" ht="12.75">
      <c r="A38" s="7" t="s">
        <v>9</v>
      </c>
      <c r="B38" s="7"/>
      <c r="C38" s="7"/>
      <c r="D38" s="7"/>
      <c r="E38" s="7">
        <f>2*30</f>
        <v>60</v>
      </c>
      <c r="F38" s="4"/>
    </row>
    <row r="39" spans="1:6" ht="12.75">
      <c r="A39" s="7" t="s">
        <v>10</v>
      </c>
      <c r="B39" s="7"/>
      <c r="C39" s="7"/>
      <c r="D39" s="7"/>
      <c r="E39" s="7">
        <f>90*4</f>
        <v>360</v>
      </c>
      <c r="F39" s="4"/>
    </row>
    <row r="40" spans="1:6" ht="12.75">
      <c r="A40" s="7" t="s">
        <v>17</v>
      </c>
      <c r="B40" s="7"/>
      <c r="C40" s="7"/>
      <c r="D40" s="7"/>
      <c r="E40" s="7">
        <v>100</v>
      </c>
      <c r="F40" s="4"/>
    </row>
    <row r="41" spans="1:6" ht="12.75">
      <c r="A41" s="4" t="s">
        <v>19</v>
      </c>
      <c r="B41" s="4"/>
      <c r="C41" s="4"/>
      <c r="D41" s="4"/>
      <c r="E41" s="4"/>
      <c r="F41" s="4">
        <f>SUM(F31:F36)</f>
        <v>2245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 t="s">
        <v>20</v>
      </c>
      <c r="B43" s="4"/>
      <c r="C43" s="4"/>
      <c r="D43" s="4"/>
      <c r="E43" s="4"/>
      <c r="F43" s="4">
        <f>F41+F28+F13</f>
        <v>7315</v>
      </c>
    </row>
    <row r="44" spans="1:6" ht="12.75">
      <c r="A44" s="4"/>
      <c r="B44" s="4"/>
      <c r="C44" s="4"/>
      <c r="D44" s="4"/>
      <c r="E44" s="4"/>
      <c r="F44" s="4"/>
    </row>
    <row r="45" spans="1:6" ht="12.75">
      <c r="A45" s="4" t="s">
        <v>21</v>
      </c>
      <c r="B45" s="4"/>
      <c r="C45" s="4"/>
      <c r="D45" s="4"/>
      <c r="E45" s="4"/>
      <c r="F45" s="4">
        <v>7420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6"/>
  <sheetViews>
    <sheetView workbookViewId="0" topLeftCell="A37">
      <selection activeCell="A61" sqref="A61"/>
    </sheetView>
  </sheetViews>
  <sheetFormatPr defaultColWidth="9.140625" defaultRowHeight="12.75"/>
  <cols>
    <col min="1" max="1" width="40.7109375" style="0" bestFit="1" customWidth="1"/>
  </cols>
  <sheetData>
    <row r="3" spans="1:6" ht="12.75">
      <c r="A3" s="27">
        <v>38808</v>
      </c>
      <c r="B3" s="4"/>
      <c r="C3" s="4"/>
      <c r="D3" s="4"/>
      <c r="E3" s="4"/>
      <c r="F3" s="4"/>
    </row>
    <row r="4" spans="1:6" ht="12.75">
      <c r="A4" s="4" t="s">
        <v>64</v>
      </c>
      <c r="B4" s="4"/>
      <c r="C4" s="4"/>
      <c r="D4" s="4"/>
      <c r="E4" s="4"/>
      <c r="F4" s="4">
        <v>1450</v>
      </c>
    </row>
    <row r="5" spans="1:6" s="29" customFormat="1" ht="12">
      <c r="A5" s="28" t="s">
        <v>65</v>
      </c>
      <c r="B5" s="28"/>
      <c r="C5" s="28"/>
      <c r="D5" s="28"/>
      <c r="E5" s="28">
        <v>500</v>
      </c>
      <c r="F5" s="28"/>
    </row>
    <row r="6" spans="1:6" s="29" customFormat="1" ht="12">
      <c r="A6" s="28" t="s">
        <v>66</v>
      </c>
      <c r="B6" s="28"/>
      <c r="C6" s="28"/>
      <c r="D6" s="28"/>
      <c r="E6" s="28">
        <v>500</v>
      </c>
      <c r="F6" s="28"/>
    </row>
    <row r="7" spans="1:6" s="29" customFormat="1" ht="12">
      <c r="A7" s="28" t="s">
        <v>67</v>
      </c>
      <c r="B7" s="28"/>
      <c r="C7" s="28"/>
      <c r="D7" s="28"/>
      <c r="E7" s="28">
        <v>450</v>
      </c>
      <c r="F7" s="28"/>
    </row>
    <row r="8" spans="1:6" ht="12.75">
      <c r="A8" s="4" t="s">
        <v>68</v>
      </c>
      <c r="B8" s="4"/>
      <c r="C8" s="4"/>
      <c r="D8" s="4"/>
      <c r="E8" s="4"/>
      <c r="F8" s="4">
        <v>200</v>
      </c>
    </row>
    <row r="9" spans="1:6" ht="12.75">
      <c r="A9" s="17" t="s">
        <v>5</v>
      </c>
      <c r="B9" s="4"/>
      <c r="C9" s="4"/>
      <c r="D9" s="4"/>
      <c r="E9" s="4"/>
      <c r="F9" s="4">
        <v>780</v>
      </c>
    </row>
    <row r="10" spans="1:6" s="29" customFormat="1" ht="12">
      <c r="A10" s="28" t="s">
        <v>69</v>
      </c>
      <c r="B10" s="28"/>
      <c r="C10" s="28"/>
      <c r="D10" s="28"/>
      <c r="E10" s="28">
        <v>40</v>
      </c>
      <c r="F10" s="28"/>
    </row>
    <row r="11" spans="1:6" s="29" customFormat="1" ht="12">
      <c r="A11" s="28" t="s">
        <v>70</v>
      </c>
      <c r="B11" s="28"/>
      <c r="C11" s="28"/>
      <c r="D11" s="28"/>
      <c r="E11" s="28">
        <v>60</v>
      </c>
      <c r="F11" s="28"/>
    </row>
    <row r="12" spans="1:6" s="29" customFormat="1" ht="12">
      <c r="A12" s="28" t="s">
        <v>71</v>
      </c>
      <c r="B12" s="28"/>
      <c r="C12" s="28"/>
      <c r="D12" s="28"/>
      <c r="E12" s="28">
        <v>60</v>
      </c>
      <c r="F12" s="28"/>
    </row>
    <row r="13" spans="1:6" s="29" customFormat="1" ht="12">
      <c r="A13" s="28" t="s">
        <v>72</v>
      </c>
      <c r="B13" s="28"/>
      <c r="C13" s="28"/>
      <c r="D13" s="28"/>
      <c r="E13" s="28">
        <v>240</v>
      </c>
      <c r="F13" s="28"/>
    </row>
    <row r="14" spans="1:6" s="29" customFormat="1" ht="12">
      <c r="A14" s="28" t="s">
        <v>73</v>
      </c>
      <c r="B14" s="28"/>
      <c r="C14" s="28"/>
      <c r="D14" s="28"/>
      <c r="E14" s="28">
        <v>60</v>
      </c>
      <c r="F14" s="28"/>
    </row>
    <row r="15" spans="1:6" s="29" customFormat="1" ht="12">
      <c r="A15" s="28" t="s">
        <v>74</v>
      </c>
      <c r="B15" s="28"/>
      <c r="C15" s="28"/>
      <c r="D15" s="28"/>
      <c r="E15" s="28">
        <v>150</v>
      </c>
      <c r="F15" s="28"/>
    </row>
    <row r="16" spans="1:6" s="29" customFormat="1" ht="12">
      <c r="A16" s="28" t="s">
        <v>75</v>
      </c>
      <c r="B16" s="28"/>
      <c r="C16" s="28"/>
      <c r="D16" s="28"/>
      <c r="E16" s="28">
        <v>170</v>
      </c>
      <c r="F16" s="28"/>
    </row>
    <row r="17" spans="1:6" ht="12.75">
      <c r="A17" s="17" t="s">
        <v>76</v>
      </c>
      <c r="B17" s="17"/>
      <c r="C17" s="17"/>
      <c r="D17" s="17"/>
      <c r="E17" s="17"/>
      <c r="F17" s="17">
        <f>SUM(F4:F16)</f>
        <v>2430</v>
      </c>
    </row>
    <row r="18" spans="1:6" ht="12.75">
      <c r="A18" s="1"/>
      <c r="B18" s="1"/>
      <c r="C18" s="1"/>
      <c r="D18" s="1"/>
      <c r="E18" s="1"/>
      <c r="F18" s="1"/>
    </row>
    <row r="20" spans="1:6" ht="12.75">
      <c r="A20" s="27">
        <v>38838</v>
      </c>
      <c r="B20" s="4"/>
      <c r="C20" s="4"/>
      <c r="D20" s="4"/>
      <c r="E20" s="4"/>
      <c r="F20" s="4"/>
    </row>
    <row r="21" spans="1:6" ht="12.75">
      <c r="A21" s="4" t="s">
        <v>64</v>
      </c>
      <c r="B21" s="4"/>
      <c r="C21" s="4"/>
      <c r="D21" s="4"/>
      <c r="E21" s="4"/>
      <c r="F21" s="4">
        <v>1450</v>
      </c>
    </row>
    <row r="22" spans="1:6" s="29" customFormat="1" ht="12">
      <c r="A22" s="28" t="s">
        <v>65</v>
      </c>
      <c r="B22" s="28"/>
      <c r="C22" s="28"/>
      <c r="D22" s="28"/>
      <c r="E22" s="28">
        <v>500</v>
      </c>
      <c r="F22" s="28"/>
    </row>
    <row r="23" spans="1:6" s="29" customFormat="1" ht="12">
      <c r="A23" s="28" t="s">
        <v>66</v>
      </c>
      <c r="B23" s="28"/>
      <c r="C23" s="28"/>
      <c r="D23" s="28"/>
      <c r="E23" s="28">
        <v>500</v>
      </c>
      <c r="F23" s="28"/>
    </row>
    <row r="24" spans="1:6" s="29" customFormat="1" ht="12">
      <c r="A24" s="28" t="s">
        <v>67</v>
      </c>
      <c r="B24" s="28"/>
      <c r="C24" s="28"/>
      <c r="D24" s="28"/>
      <c r="E24" s="28">
        <v>450</v>
      </c>
      <c r="F24" s="28"/>
    </row>
    <row r="25" spans="1:6" ht="12.75">
      <c r="A25" s="4" t="s">
        <v>68</v>
      </c>
      <c r="B25" s="4"/>
      <c r="C25" s="4"/>
      <c r="D25" s="4"/>
      <c r="E25" s="4"/>
      <c r="F25" s="4">
        <v>200</v>
      </c>
    </row>
    <row r="26" spans="1:6" ht="12.75">
      <c r="A26" s="17" t="s">
        <v>5</v>
      </c>
      <c r="B26" s="4"/>
      <c r="C26" s="4"/>
      <c r="D26" s="4"/>
      <c r="E26" s="4"/>
      <c r="F26" s="4"/>
    </row>
    <row r="27" spans="1:6" s="29" customFormat="1" ht="12">
      <c r="A27" s="28" t="s">
        <v>77</v>
      </c>
      <c r="B27" s="28"/>
      <c r="C27" s="28"/>
      <c r="D27" s="28"/>
      <c r="E27" s="28">
        <v>180</v>
      </c>
      <c r="F27" s="28">
        <v>705</v>
      </c>
    </row>
    <row r="28" spans="1:6" s="29" customFormat="1" ht="12">
      <c r="A28" s="28" t="s">
        <v>78</v>
      </c>
      <c r="B28" s="28"/>
      <c r="C28" s="28"/>
      <c r="D28" s="28"/>
      <c r="E28" s="28">
        <v>30</v>
      </c>
      <c r="F28" s="28"/>
    </row>
    <row r="29" spans="1:6" s="29" customFormat="1" ht="12">
      <c r="A29" s="28" t="s">
        <v>79</v>
      </c>
      <c r="B29" s="28"/>
      <c r="C29" s="28"/>
      <c r="D29" s="28"/>
      <c r="E29" s="28">
        <v>60</v>
      </c>
      <c r="F29" s="28"/>
    </row>
    <row r="30" spans="1:6" s="29" customFormat="1" ht="12">
      <c r="A30" s="28" t="s">
        <v>80</v>
      </c>
      <c r="B30" s="28"/>
      <c r="C30" s="28"/>
      <c r="D30" s="28"/>
      <c r="E30" s="28">
        <v>10</v>
      </c>
      <c r="F30" s="28"/>
    </row>
    <row r="31" spans="1:6" s="29" customFormat="1" ht="12">
      <c r="A31" s="28" t="s">
        <v>81</v>
      </c>
      <c r="B31" s="28"/>
      <c r="C31" s="28"/>
      <c r="D31" s="28"/>
      <c r="E31" s="28">
        <v>60</v>
      </c>
      <c r="F31" s="28"/>
    </row>
    <row r="32" spans="1:6" s="29" customFormat="1" ht="12">
      <c r="A32" s="28" t="s">
        <v>82</v>
      </c>
      <c r="B32" s="28"/>
      <c r="C32" s="28"/>
      <c r="D32" s="28"/>
      <c r="E32" s="28">
        <v>30</v>
      </c>
      <c r="F32" s="28"/>
    </row>
    <row r="33" spans="1:6" s="29" customFormat="1" ht="12">
      <c r="A33" s="28" t="s">
        <v>83</v>
      </c>
      <c r="B33" s="28"/>
      <c r="C33" s="28"/>
      <c r="D33" s="28"/>
      <c r="E33" s="28">
        <v>15</v>
      </c>
      <c r="F33" s="28"/>
    </row>
    <row r="34" spans="1:6" s="29" customFormat="1" ht="12">
      <c r="A34" s="28" t="s">
        <v>84</v>
      </c>
      <c r="B34" s="28"/>
      <c r="C34" s="28"/>
      <c r="D34" s="28"/>
      <c r="E34" s="28">
        <v>100</v>
      </c>
      <c r="F34" s="28"/>
    </row>
    <row r="35" spans="1:6" s="29" customFormat="1" ht="12">
      <c r="A35" s="28" t="s">
        <v>75</v>
      </c>
      <c r="B35" s="28"/>
      <c r="C35" s="28"/>
      <c r="D35" s="28"/>
      <c r="E35" s="28">
        <v>220</v>
      </c>
      <c r="F35" s="28"/>
    </row>
    <row r="36" spans="1:6" ht="12.75">
      <c r="A36" s="17" t="s">
        <v>85</v>
      </c>
      <c r="B36" s="17"/>
      <c r="C36" s="17"/>
      <c r="D36" s="17"/>
      <c r="E36" s="17"/>
      <c r="F36" s="17">
        <f>SUM(F21:F35)</f>
        <v>2355</v>
      </c>
    </row>
    <row r="40" spans="1:6" ht="12.75">
      <c r="A40" s="27">
        <v>38869</v>
      </c>
      <c r="B40" s="4"/>
      <c r="C40" s="4"/>
      <c r="D40" s="4"/>
      <c r="E40" s="4"/>
      <c r="F40" s="4"/>
    </row>
    <row r="41" spans="1:6" ht="12.75">
      <c r="A41" s="4" t="s">
        <v>64</v>
      </c>
      <c r="B41" s="4"/>
      <c r="C41" s="4"/>
      <c r="D41" s="4"/>
      <c r="E41" s="4"/>
      <c r="F41" s="4">
        <v>1450</v>
      </c>
    </row>
    <row r="42" spans="1:6" s="29" customFormat="1" ht="12">
      <c r="A42" s="28" t="s">
        <v>65</v>
      </c>
      <c r="B42" s="28"/>
      <c r="C42" s="28"/>
      <c r="D42" s="28"/>
      <c r="E42" s="28">
        <v>500</v>
      </c>
      <c r="F42" s="28"/>
    </row>
    <row r="43" spans="1:6" s="29" customFormat="1" ht="12">
      <c r="A43" s="28" t="s">
        <v>66</v>
      </c>
      <c r="B43" s="28"/>
      <c r="C43" s="28"/>
      <c r="D43" s="28"/>
      <c r="E43" s="28">
        <v>500</v>
      </c>
      <c r="F43" s="28"/>
    </row>
    <row r="44" spans="1:6" s="29" customFormat="1" ht="12">
      <c r="A44" s="28" t="s">
        <v>67</v>
      </c>
      <c r="B44" s="28"/>
      <c r="C44" s="28"/>
      <c r="D44" s="28"/>
      <c r="E44" s="28">
        <v>450</v>
      </c>
      <c r="F44" s="28"/>
    </row>
    <row r="45" spans="1:6" ht="12.75">
      <c r="A45" s="4" t="s">
        <v>68</v>
      </c>
      <c r="B45" s="4"/>
      <c r="C45" s="4"/>
      <c r="D45" s="4"/>
      <c r="E45" s="4"/>
      <c r="F45" s="4">
        <v>200</v>
      </c>
    </row>
    <row r="46" spans="1:6" ht="12.75">
      <c r="A46" s="17" t="s">
        <v>5</v>
      </c>
      <c r="B46" s="4"/>
      <c r="C46" s="4"/>
      <c r="D46" s="4"/>
      <c r="E46" s="4"/>
      <c r="F46" s="30">
        <v>830</v>
      </c>
    </row>
    <row r="47" spans="1:6" s="29" customFormat="1" ht="12">
      <c r="A47" s="28" t="s">
        <v>86</v>
      </c>
      <c r="B47" s="28"/>
      <c r="C47" s="28"/>
      <c r="D47" s="28"/>
      <c r="E47" s="28">
        <v>120</v>
      </c>
      <c r="F47" s="28"/>
    </row>
    <row r="48" spans="1:6" s="29" customFormat="1" ht="12">
      <c r="A48" s="28" t="s">
        <v>87</v>
      </c>
      <c r="B48" s="28"/>
      <c r="C48" s="28"/>
      <c r="D48" s="28"/>
      <c r="E48" s="28">
        <v>270</v>
      </c>
      <c r="F48" s="28"/>
    </row>
    <row r="49" spans="1:6" s="29" customFormat="1" ht="12">
      <c r="A49" s="28" t="s">
        <v>88</v>
      </c>
      <c r="B49" s="28"/>
      <c r="C49" s="28"/>
      <c r="D49" s="28"/>
      <c r="E49" s="28">
        <v>60</v>
      </c>
      <c r="F49" s="28"/>
    </row>
    <row r="50" spans="1:6" s="29" customFormat="1" ht="12">
      <c r="A50" s="28" t="s">
        <v>89</v>
      </c>
      <c r="B50" s="28"/>
      <c r="C50" s="28"/>
      <c r="D50" s="28"/>
      <c r="E50" s="28">
        <v>60</v>
      </c>
      <c r="F50" s="28"/>
    </row>
    <row r="51" spans="1:6" s="29" customFormat="1" ht="12">
      <c r="A51" s="28" t="s">
        <v>84</v>
      </c>
      <c r="B51" s="28"/>
      <c r="C51" s="28"/>
      <c r="D51" s="28"/>
      <c r="E51" s="28">
        <v>100</v>
      </c>
      <c r="F51" s="28"/>
    </row>
    <row r="52" spans="1:6" s="29" customFormat="1" ht="12">
      <c r="A52" s="28" t="s">
        <v>75</v>
      </c>
      <c r="B52" s="28"/>
      <c r="C52" s="28"/>
      <c r="D52" s="28"/>
      <c r="E52" s="28">
        <v>220</v>
      </c>
      <c r="F52" s="28"/>
    </row>
    <row r="53" spans="1:6" ht="12.75">
      <c r="A53" s="17" t="s">
        <v>90</v>
      </c>
      <c r="B53" s="17"/>
      <c r="C53" s="17"/>
      <c r="D53" s="17"/>
      <c r="E53" s="17"/>
      <c r="F53" s="17">
        <f>SUM(F41:F52)</f>
        <v>2480</v>
      </c>
    </row>
    <row r="55" spans="1:6" ht="12.75">
      <c r="A55" s="4" t="s">
        <v>91</v>
      </c>
      <c r="B55" s="4"/>
      <c r="C55" s="4"/>
      <c r="D55" s="4"/>
      <c r="E55" s="4"/>
      <c r="F55" s="4">
        <f>F53+F36+F17</f>
        <v>7265</v>
      </c>
    </row>
    <row r="56" spans="1:6" ht="12.75">
      <c r="A56" s="4" t="s">
        <v>92</v>
      </c>
      <c r="B56" s="4"/>
      <c r="C56" s="4"/>
      <c r="D56" s="4"/>
      <c r="E56" s="4"/>
      <c r="F56" s="4">
        <v>7420</v>
      </c>
    </row>
  </sheetData>
  <printOptions/>
  <pageMargins left="0.2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4"/>
  <sheetViews>
    <sheetView workbookViewId="0" topLeftCell="A1">
      <selection activeCell="G154" sqref="G154"/>
    </sheetView>
  </sheetViews>
  <sheetFormatPr defaultColWidth="9.140625" defaultRowHeight="12.75"/>
  <cols>
    <col min="1" max="1" width="49.8515625" style="0" bestFit="1" customWidth="1"/>
  </cols>
  <sheetData>
    <row r="2" spans="1:6" ht="12.75">
      <c r="A2" s="27">
        <v>38899</v>
      </c>
      <c r="B2" s="4"/>
      <c r="C2" s="4"/>
      <c r="D2" s="4"/>
      <c r="E2" s="4"/>
      <c r="F2" s="4"/>
    </row>
    <row r="3" spans="1:6" ht="12.75">
      <c r="A3" s="4" t="s">
        <v>64</v>
      </c>
      <c r="B3" s="4"/>
      <c r="C3" s="4"/>
      <c r="D3" s="4"/>
      <c r="E3" s="4"/>
      <c r="F3" s="4">
        <v>1450</v>
      </c>
    </row>
    <row r="4" spans="1:6" s="29" customFormat="1" ht="12">
      <c r="A4" s="28" t="s">
        <v>65</v>
      </c>
      <c r="B4" s="28"/>
      <c r="C4" s="28"/>
      <c r="D4" s="28"/>
      <c r="E4" s="28">
        <v>500</v>
      </c>
      <c r="F4" s="28"/>
    </row>
    <row r="5" spans="1:6" s="29" customFormat="1" ht="12">
      <c r="A5" s="28" t="s">
        <v>66</v>
      </c>
      <c r="B5" s="28"/>
      <c r="C5" s="28"/>
      <c r="D5" s="28"/>
      <c r="E5" s="28">
        <v>500</v>
      </c>
      <c r="F5" s="28"/>
    </row>
    <row r="6" spans="1:6" s="29" customFormat="1" ht="12">
      <c r="A6" s="28" t="s">
        <v>67</v>
      </c>
      <c r="B6" s="28"/>
      <c r="C6" s="28"/>
      <c r="D6" s="28"/>
      <c r="E6" s="28">
        <v>450</v>
      </c>
      <c r="F6" s="28"/>
    </row>
    <row r="7" spans="1:6" ht="12.75">
      <c r="A7" s="4" t="s">
        <v>68</v>
      </c>
      <c r="B7" s="4"/>
      <c r="C7" s="4"/>
      <c r="D7" s="4"/>
      <c r="E7" s="4"/>
      <c r="F7" s="4">
        <v>200</v>
      </c>
    </row>
    <row r="8" spans="1:6" ht="12.75">
      <c r="A8" s="17" t="s">
        <v>5</v>
      </c>
      <c r="B8" s="4"/>
      <c r="C8" s="4"/>
      <c r="D8" s="4"/>
      <c r="E8" s="4"/>
      <c r="F8" s="30">
        <v>780</v>
      </c>
    </row>
    <row r="9" spans="1:6" s="29" customFormat="1" ht="12">
      <c r="A9" s="28" t="s">
        <v>93</v>
      </c>
      <c r="B9" s="28"/>
      <c r="C9" s="28"/>
      <c r="D9" s="28"/>
      <c r="E9" s="28">
        <v>120</v>
      </c>
      <c r="F9" s="28"/>
    </row>
    <row r="10" spans="1:6" s="29" customFormat="1" ht="12">
      <c r="A10" s="28" t="s">
        <v>94</v>
      </c>
      <c r="B10" s="28"/>
      <c r="C10" s="28"/>
      <c r="D10" s="28"/>
      <c r="E10" s="28">
        <v>65</v>
      </c>
      <c r="F10" s="28"/>
    </row>
    <row r="11" spans="1:6" s="29" customFormat="1" ht="12">
      <c r="A11" s="28" t="s">
        <v>95</v>
      </c>
      <c r="B11" s="28"/>
      <c r="C11" s="28"/>
      <c r="D11" s="28"/>
      <c r="E11" s="28">
        <v>90</v>
      </c>
      <c r="F11" s="28"/>
    </row>
    <row r="12" spans="1:6" s="29" customFormat="1" ht="12">
      <c r="A12" s="28" t="s">
        <v>96</v>
      </c>
      <c r="B12" s="28"/>
      <c r="C12" s="28"/>
      <c r="D12" s="28"/>
      <c r="E12" s="28">
        <v>60</v>
      </c>
      <c r="F12" s="28"/>
    </row>
    <row r="13" spans="1:6" s="29" customFormat="1" ht="12">
      <c r="A13" s="28" t="s">
        <v>97</v>
      </c>
      <c r="B13" s="28"/>
      <c r="C13" s="28"/>
      <c r="D13" s="28"/>
      <c r="E13" s="28">
        <v>75</v>
      </c>
      <c r="F13" s="28"/>
    </row>
    <row r="14" spans="1:6" s="29" customFormat="1" ht="12">
      <c r="A14" s="28" t="s">
        <v>74</v>
      </c>
      <c r="B14" s="28"/>
      <c r="C14" s="28"/>
      <c r="D14" s="28"/>
      <c r="E14" s="28">
        <v>150</v>
      </c>
      <c r="F14" s="28"/>
    </row>
    <row r="15" spans="1:6" s="29" customFormat="1" ht="12">
      <c r="A15" s="28" t="s">
        <v>75</v>
      </c>
      <c r="B15" s="28"/>
      <c r="C15" s="28"/>
      <c r="D15" s="28"/>
      <c r="E15" s="28">
        <v>220</v>
      </c>
      <c r="F15" s="28"/>
    </row>
    <row r="16" spans="2:6" s="29" customFormat="1" ht="12">
      <c r="B16" s="28"/>
      <c r="C16" s="28"/>
      <c r="D16" s="28"/>
      <c r="E16" s="28"/>
      <c r="F16" s="28"/>
    </row>
    <row r="17" spans="1:6" ht="12.75">
      <c r="A17" s="17" t="s">
        <v>98</v>
      </c>
      <c r="B17" s="17"/>
      <c r="C17" s="17"/>
      <c r="D17" s="17"/>
      <c r="E17" s="17"/>
      <c r="F17" s="17">
        <f>SUM(F3:F16)</f>
        <v>2430</v>
      </c>
    </row>
    <row r="20" spans="1:6" ht="12.75">
      <c r="A20" s="27">
        <v>38930</v>
      </c>
      <c r="B20" s="4"/>
      <c r="C20" s="4"/>
      <c r="D20" s="4"/>
      <c r="E20" s="4"/>
      <c r="F20" s="4"/>
    </row>
    <row r="21" spans="1:6" ht="12.75">
      <c r="A21" s="4" t="s">
        <v>64</v>
      </c>
      <c r="B21" s="4"/>
      <c r="C21" s="4"/>
      <c r="D21" s="4"/>
      <c r="E21" s="4"/>
      <c r="F21" s="4">
        <v>7250</v>
      </c>
    </row>
    <row r="22" spans="1:6" s="29" customFormat="1" ht="12">
      <c r="A22" s="28" t="s">
        <v>65</v>
      </c>
      <c r="B22" s="28"/>
      <c r="C22" s="28"/>
      <c r="D22" s="28"/>
      <c r="E22" s="28">
        <v>500</v>
      </c>
      <c r="F22" s="28"/>
    </row>
    <row r="23" spans="1:6" s="29" customFormat="1" ht="12">
      <c r="A23" s="28" t="s">
        <v>66</v>
      </c>
      <c r="B23" s="28"/>
      <c r="C23" s="28"/>
      <c r="D23" s="28"/>
      <c r="E23" s="28">
        <v>500</v>
      </c>
      <c r="F23" s="28"/>
    </row>
    <row r="24" spans="1:6" s="29" customFormat="1" ht="12">
      <c r="A24" s="28" t="s">
        <v>67</v>
      </c>
      <c r="B24" s="28"/>
      <c r="C24" s="28"/>
      <c r="D24" s="28"/>
      <c r="E24" s="28">
        <v>450</v>
      </c>
      <c r="F24" s="28"/>
    </row>
    <row r="25" spans="1:6" s="29" customFormat="1" ht="12">
      <c r="A25" s="28" t="s">
        <v>99</v>
      </c>
      <c r="B25" s="28"/>
      <c r="C25" s="28"/>
      <c r="D25" s="28"/>
      <c r="E25" s="28">
        <v>500</v>
      </c>
      <c r="F25" s="28"/>
    </row>
    <row r="26" spans="1:6" s="29" customFormat="1" ht="12">
      <c r="A26" s="28" t="s">
        <v>100</v>
      </c>
      <c r="B26" s="28"/>
      <c r="C26" s="28"/>
      <c r="D26" s="28"/>
      <c r="E26" s="28">
        <v>500</v>
      </c>
      <c r="F26" s="28"/>
    </row>
    <row r="27" spans="1:6" s="29" customFormat="1" ht="12">
      <c r="A27" s="28" t="s">
        <v>101</v>
      </c>
      <c r="B27" s="28"/>
      <c r="C27" s="28"/>
      <c r="D27" s="28"/>
      <c r="E27" s="28">
        <v>500</v>
      </c>
      <c r="F27" s="28"/>
    </row>
    <row r="28" spans="1:6" s="29" customFormat="1" ht="12">
      <c r="A28" s="28" t="s">
        <v>102</v>
      </c>
      <c r="B28" s="28"/>
      <c r="C28" s="28"/>
      <c r="D28" s="28"/>
      <c r="E28" s="28">
        <v>500</v>
      </c>
      <c r="F28" s="28"/>
    </row>
    <row r="29" spans="1:6" s="29" customFormat="1" ht="12">
      <c r="A29" s="28" t="s">
        <v>103</v>
      </c>
      <c r="B29" s="28"/>
      <c r="C29" s="28"/>
      <c r="D29" s="28"/>
      <c r="E29" s="28">
        <v>500</v>
      </c>
      <c r="F29" s="28"/>
    </row>
    <row r="30" spans="1:6" s="29" customFormat="1" ht="12">
      <c r="A30" s="28" t="s">
        <v>104</v>
      </c>
      <c r="B30" s="28"/>
      <c r="C30" s="28"/>
      <c r="D30" s="28"/>
      <c r="E30" s="28">
        <v>500</v>
      </c>
      <c r="F30" s="28"/>
    </row>
    <row r="31" spans="1:6" s="29" customFormat="1" ht="12">
      <c r="A31" s="28" t="s">
        <v>105</v>
      </c>
      <c r="B31" s="28"/>
      <c r="C31" s="28"/>
      <c r="D31" s="28"/>
      <c r="E31" s="28">
        <v>500</v>
      </c>
      <c r="F31" s="28"/>
    </row>
    <row r="32" spans="1:6" s="29" customFormat="1" ht="12">
      <c r="A32" s="28" t="s">
        <v>106</v>
      </c>
      <c r="B32" s="28"/>
      <c r="C32" s="28"/>
      <c r="D32" s="28"/>
      <c r="E32" s="28">
        <v>500</v>
      </c>
      <c r="F32" s="28"/>
    </row>
    <row r="33" spans="1:6" s="29" customFormat="1" ht="12">
      <c r="A33" s="28" t="s">
        <v>107</v>
      </c>
      <c r="B33" s="28"/>
      <c r="C33" s="28"/>
      <c r="D33" s="28"/>
      <c r="E33" s="28">
        <v>500</v>
      </c>
      <c r="F33" s="28"/>
    </row>
    <row r="34" spans="1:6" s="29" customFormat="1" ht="12">
      <c r="A34" s="28" t="s">
        <v>108</v>
      </c>
      <c r="B34" s="28"/>
      <c r="C34" s="28"/>
      <c r="D34" s="28"/>
      <c r="E34" s="28">
        <v>500</v>
      </c>
      <c r="F34" s="28"/>
    </row>
    <row r="35" spans="1:6" s="29" customFormat="1" ht="12">
      <c r="A35" s="28" t="s">
        <v>109</v>
      </c>
      <c r="B35" s="28"/>
      <c r="C35" s="28"/>
      <c r="D35" s="28"/>
      <c r="E35" s="28">
        <v>800</v>
      </c>
      <c r="F35" s="28"/>
    </row>
    <row r="36" spans="1:6" ht="12.75">
      <c r="A36" s="17" t="s">
        <v>110</v>
      </c>
      <c r="B36" s="4"/>
      <c r="C36" s="4"/>
      <c r="D36" s="4"/>
      <c r="E36" s="4"/>
      <c r="F36" s="4">
        <v>2000</v>
      </c>
    </row>
    <row r="37" spans="1:6" s="29" customFormat="1" ht="12">
      <c r="A37" s="28" t="s">
        <v>111</v>
      </c>
      <c r="B37" s="28"/>
      <c r="C37" s="28"/>
      <c r="D37" s="28"/>
      <c r="E37" s="28">
        <v>200</v>
      </c>
      <c r="F37" s="28"/>
    </row>
    <row r="38" spans="1:6" s="29" customFormat="1" ht="12">
      <c r="A38" s="28" t="s">
        <v>112</v>
      </c>
      <c r="B38" s="28"/>
      <c r="C38" s="28"/>
      <c r="D38" s="28"/>
      <c r="E38" s="28">
        <v>200</v>
      </c>
      <c r="F38" s="28"/>
    </row>
    <row r="39" spans="1:6" s="29" customFormat="1" ht="12">
      <c r="A39" s="28" t="s">
        <v>113</v>
      </c>
      <c r="B39" s="28"/>
      <c r="C39" s="28"/>
      <c r="D39" s="28"/>
      <c r="E39" s="28">
        <v>200</v>
      </c>
      <c r="F39" s="28"/>
    </row>
    <row r="40" spans="1:6" s="29" customFormat="1" ht="12">
      <c r="A40" s="28" t="s">
        <v>114</v>
      </c>
      <c r="B40" s="28"/>
      <c r="C40" s="28"/>
      <c r="D40" s="28"/>
      <c r="E40" s="28">
        <v>200</v>
      </c>
      <c r="F40" s="28"/>
    </row>
    <row r="41" spans="1:6" s="29" customFormat="1" ht="12">
      <c r="A41" s="28" t="s">
        <v>115</v>
      </c>
      <c r="B41" s="28"/>
      <c r="C41" s="28"/>
      <c r="D41" s="28"/>
      <c r="E41" s="28">
        <v>200</v>
      </c>
      <c r="F41" s="28"/>
    </row>
    <row r="42" spans="1:6" s="29" customFormat="1" ht="12">
      <c r="A42" s="28" t="s">
        <v>116</v>
      </c>
      <c r="B42" s="28"/>
      <c r="C42" s="28"/>
      <c r="D42" s="28"/>
      <c r="E42" s="28">
        <v>200</v>
      </c>
      <c r="F42" s="28"/>
    </row>
    <row r="43" spans="1:6" s="29" customFormat="1" ht="12">
      <c r="A43" s="28" t="s">
        <v>117</v>
      </c>
      <c r="B43" s="28"/>
      <c r="C43" s="28"/>
      <c r="D43" s="28"/>
      <c r="E43" s="28">
        <v>200</v>
      </c>
      <c r="F43" s="28"/>
    </row>
    <row r="44" spans="1:6" s="29" customFormat="1" ht="12">
      <c r="A44" s="28" t="s">
        <v>118</v>
      </c>
      <c r="B44" s="28"/>
      <c r="C44" s="28"/>
      <c r="D44" s="28"/>
      <c r="E44" s="28">
        <v>200</v>
      </c>
      <c r="F44" s="28"/>
    </row>
    <row r="45" spans="1:6" s="29" customFormat="1" ht="12">
      <c r="A45" s="28" t="s">
        <v>119</v>
      </c>
      <c r="B45" s="28"/>
      <c r="C45" s="28"/>
      <c r="D45" s="28"/>
      <c r="E45" s="28">
        <v>200</v>
      </c>
      <c r="F45" s="28"/>
    </row>
    <row r="46" spans="1:6" s="29" customFormat="1" ht="12">
      <c r="A46" s="28" t="s">
        <v>120</v>
      </c>
      <c r="B46" s="28"/>
      <c r="C46" s="28"/>
      <c r="D46" s="28"/>
      <c r="E46" s="28">
        <v>200</v>
      </c>
      <c r="F46" s="28"/>
    </row>
    <row r="47" spans="1:6" ht="12.75">
      <c r="A47" s="17" t="s">
        <v>5</v>
      </c>
      <c r="B47" s="4"/>
      <c r="C47" s="4"/>
      <c r="D47" s="4"/>
      <c r="E47" s="4"/>
      <c r="F47" s="4">
        <v>4617</v>
      </c>
    </row>
    <row r="48" spans="1:6" s="29" customFormat="1" ht="12">
      <c r="A48" s="28" t="s">
        <v>121</v>
      </c>
      <c r="B48" s="28"/>
      <c r="C48" s="28"/>
      <c r="D48" s="28"/>
      <c r="E48" s="28">
        <v>240</v>
      </c>
      <c r="F48" s="28"/>
    </row>
    <row r="49" spans="1:6" s="29" customFormat="1" ht="12">
      <c r="A49" s="28" t="s">
        <v>122</v>
      </c>
      <c r="B49" s="28"/>
      <c r="C49" s="28"/>
      <c r="D49" s="28"/>
      <c r="E49" s="28">
        <v>1020</v>
      </c>
      <c r="F49" s="28"/>
    </row>
    <row r="50" spans="1:6" s="29" customFormat="1" ht="12">
      <c r="A50" s="28" t="s">
        <v>123</v>
      </c>
      <c r="B50" s="28"/>
      <c r="C50" s="28"/>
      <c r="D50" s="28"/>
      <c r="E50" s="28">
        <v>240</v>
      </c>
      <c r="F50" s="28"/>
    </row>
    <row r="51" spans="1:13" s="29" customFormat="1" ht="12.75">
      <c r="A51" s="28" t="s">
        <v>124</v>
      </c>
      <c r="B51" s="28"/>
      <c r="C51" s="28"/>
      <c r="D51" s="28"/>
      <c r="E51" s="28">
        <v>80</v>
      </c>
      <c r="F51" s="28"/>
      <c r="H51" s="24"/>
      <c r="I51" s="31"/>
      <c r="J51" s="31"/>
      <c r="K51" s="31"/>
      <c r="L51" s="31"/>
      <c r="M51" s="31"/>
    </row>
    <row r="52" spans="1:13" s="29" customFormat="1" ht="12.75">
      <c r="A52" s="28" t="s">
        <v>125</v>
      </c>
      <c r="B52" s="28"/>
      <c r="C52" s="28"/>
      <c r="D52" s="28"/>
      <c r="E52" s="28">
        <v>175</v>
      </c>
      <c r="F52" s="28"/>
      <c r="H52" s="24"/>
      <c r="I52" s="24"/>
      <c r="J52" s="31"/>
      <c r="K52" s="31"/>
      <c r="L52" s="31"/>
      <c r="M52" s="31"/>
    </row>
    <row r="53" spans="1:13" s="29" customFormat="1" ht="12.75">
      <c r="A53" s="28" t="s">
        <v>126</v>
      </c>
      <c r="B53" s="28"/>
      <c r="C53" s="28"/>
      <c r="D53" s="28"/>
      <c r="E53" s="28">
        <v>84</v>
      </c>
      <c r="F53" s="28"/>
      <c r="H53" s="24"/>
      <c r="I53" s="24"/>
      <c r="J53" s="31"/>
      <c r="K53" s="31"/>
      <c r="L53" s="31"/>
      <c r="M53" s="31"/>
    </row>
    <row r="54" spans="1:13" s="29" customFormat="1" ht="12.75">
      <c r="A54" s="28" t="s">
        <v>127</v>
      </c>
      <c r="B54" s="28"/>
      <c r="C54" s="28"/>
      <c r="D54" s="28"/>
      <c r="E54" s="28">
        <v>1000</v>
      </c>
      <c r="F54" s="28"/>
      <c r="H54" s="24"/>
      <c r="I54" s="24"/>
      <c r="J54" s="31"/>
      <c r="K54" s="31"/>
      <c r="L54" s="31"/>
      <c r="M54" s="31"/>
    </row>
    <row r="55" spans="1:13" s="29" customFormat="1" ht="12">
      <c r="A55" s="28" t="s">
        <v>128</v>
      </c>
      <c r="B55" s="28"/>
      <c r="C55" s="28"/>
      <c r="D55" s="28"/>
      <c r="E55" s="28">
        <v>300</v>
      </c>
      <c r="F55" s="28"/>
      <c r="H55" s="31"/>
      <c r="I55" s="31"/>
      <c r="J55" s="31"/>
      <c r="K55" s="31"/>
      <c r="L55" s="31"/>
      <c r="M55" s="31"/>
    </row>
    <row r="56" spans="1:13" s="29" customFormat="1" ht="12">
      <c r="A56" s="28" t="s">
        <v>129</v>
      </c>
      <c r="B56" s="28"/>
      <c r="C56" s="28"/>
      <c r="D56" s="28"/>
      <c r="E56" s="28">
        <v>400</v>
      </c>
      <c r="F56" s="28"/>
      <c r="H56" s="31"/>
      <c r="I56" s="31"/>
      <c r="J56" s="31"/>
      <c r="K56" s="31"/>
      <c r="L56" s="31"/>
      <c r="M56" s="31"/>
    </row>
    <row r="57" spans="1:13" s="29" customFormat="1" ht="12">
      <c r="A57" s="28" t="s">
        <v>130</v>
      </c>
      <c r="B57" s="28"/>
      <c r="C57" s="28"/>
      <c r="D57" s="28"/>
      <c r="E57" s="28">
        <v>200</v>
      </c>
      <c r="F57" s="28"/>
      <c r="H57" s="31"/>
      <c r="I57" s="31"/>
      <c r="J57" s="31"/>
      <c r="K57" s="31"/>
      <c r="L57" s="31"/>
      <c r="M57" s="31"/>
    </row>
    <row r="58" spans="1:13" s="29" customFormat="1" ht="12">
      <c r="A58" s="28" t="s">
        <v>131</v>
      </c>
      <c r="B58" s="28"/>
      <c r="C58" s="28"/>
      <c r="D58" s="28"/>
      <c r="E58" s="28">
        <v>98</v>
      </c>
      <c r="F58" s="28"/>
      <c r="H58" s="31"/>
      <c r="I58" s="31"/>
      <c r="J58" s="31"/>
      <c r="K58" s="31"/>
      <c r="L58" s="31"/>
      <c r="M58" s="31"/>
    </row>
    <row r="59" spans="1:13" s="29" customFormat="1" ht="12">
      <c r="A59" s="28" t="s">
        <v>75</v>
      </c>
      <c r="B59" s="28"/>
      <c r="C59" s="28"/>
      <c r="D59" s="28"/>
      <c r="E59" s="28">
        <v>780</v>
      </c>
      <c r="F59" s="28"/>
      <c r="H59" s="31"/>
      <c r="I59" s="31"/>
      <c r="J59" s="31"/>
      <c r="K59" s="31"/>
      <c r="L59" s="31"/>
      <c r="M59" s="31"/>
    </row>
    <row r="60" spans="1:13" s="29" customFormat="1" ht="12">
      <c r="A60" s="28"/>
      <c r="B60" s="28"/>
      <c r="C60" s="28"/>
      <c r="D60" s="28"/>
      <c r="E60" s="28"/>
      <c r="F60" s="28"/>
      <c r="H60" s="31"/>
      <c r="I60" s="31"/>
      <c r="J60" s="31"/>
      <c r="K60" s="31"/>
      <c r="L60" s="31"/>
      <c r="M60" s="31"/>
    </row>
    <row r="61" spans="1:13" ht="12.75">
      <c r="A61" s="17" t="s">
        <v>132</v>
      </c>
      <c r="B61" s="17"/>
      <c r="C61" s="17"/>
      <c r="D61" s="17"/>
      <c r="E61" s="17"/>
      <c r="F61" s="17">
        <f>SUM(F21:F60)</f>
        <v>13867</v>
      </c>
      <c r="H61" s="24"/>
      <c r="I61" s="24"/>
      <c r="J61" s="24"/>
      <c r="K61" s="24"/>
      <c r="L61" s="24"/>
      <c r="M61" s="24"/>
    </row>
    <row r="62" spans="8:13" ht="12.75">
      <c r="H62" s="24"/>
      <c r="I62" s="24"/>
      <c r="J62" s="24"/>
      <c r="K62" s="24"/>
      <c r="L62" s="24"/>
      <c r="M62" s="24"/>
    </row>
    <row r="63" spans="8:13" ht="12.75">
      <c r="H63" s="24"/>
      <c r="I63" s="24"/>
      <c r="J63" s="24"/>
      <c r="K63" s="24"/>
      <c r="L63" s="24"/>
      <c r="M63" s="24"/>
    </row>
    <row r="64" spans="1:6" ht="12.75">
      <c r="A64" s="27" t="s">
        <v>133</v>
      </c>
      <c r="B64" s="4"/>
      <c r="C64" s="4"/>
      <c r="D64" s="4"/>
      <c r="E64" s="4"/>
      <c r="F64" s="4"/>
    </row>
    <row r="65" spans="1:6" ht="12.75">
      <c r="A65" s="4" t="s">
        <v>64</v>
      </c>
      <c r="B65" s="4"/>
      <c r="C65" s="4"/>
      <c r="D65" s="4"/>
      <c r="E65" s="4"/>
      <c r="F65" s="4">
        <v>7250</v>
      </c>
    </row>
    <row r="66" spans="1:6" s="29" customFormat="1" ht="12">
      <c r="A66" s="28" t="s">
        <v>65</v>
      </c>
      <c r="B66" s="28"/>
      <c r="C66" s="28"/>
      <c r="D66" s="28"/>
      <c r="E66" s="28">
        <v>500</v>
      </c>
      <c r="F66" s="28"/>
    </row>
    <row r="67" spans="1:6" s="29" customFormat="1" ht="12">
      <c r="A67" s="28" t="s">
        <v>66</v>
      </c>
      <c r="B67" s="28"/>
      <c r="C67" s="28"/>
      <c r="D67" s="28"/>
      <c r="E67" s="28">
        <v>500</v>
      </c>
      <c r="F67" s="28"/>
    </row>
    <row r="68" spans="1:6" s="29" customFormat="1" ht="12">
      <c r="A68" s="28" t="s">
        <v>67</v>
      </c>
      <c r="B68" s="28"/>
      <c r="C68" s="28"/>
      <c r="D68" s="28"/>
      <c r="E68" s="28">
        <v>450</v>
      </c>
      <c r="F68" s="28"/>
    </row>
    <row r="69" spans="1:6" s="29" customFormat="1" ht="12">
      <c r="A69" s="28" t="s">
        <v>99</v>
      </c>
      <c r="B69" s="28"/>
      <c r="C69" s="28"/>
      <c r="D69" s="28"/>
      <c r="E69" s="28">
        <v>500</v>
      </c>
      <c r="F69" s="28"/>
    </row>
    <row r="70" spans="1:6" s="29" customFormat="1" ht="12">
      <c r="A70" s="28" t="s">
        <v>100</v>
      </c>
      <c r="B70" s="28"/>
      <c r="C70" s="28"/>
      <c r="D70" s="28"/>
      <c r="E70" s="28">
        <v>500</v>
      </c>
      <c r="F70" s="28"/>
    </row>
    <row r="71" spans="1:6" s="29" customFormat="1" ht="12">
      <c r="A71" s="28" t="s">
        <v>101</v>
      </c>
      <c r="B71" s="28"/>
      <c r="C71" s="28"/>
      <c r="D71" s="28"/>
      <c r="E71" s="28">
        <v>500</v>
      </c>
      <c r="F71" s="28"/>
    </row>
    <row r="72" spans="1:6" s="29" customFormat="1" ht="12">
      <c r="A72" s="28" t="s">
        <v>102</v>
      </c>
      <c r="B72" s="28"/>
      <c r="C72" s="28"/>
      <c r="D72" s="28"/>
      <c r="E72" s="28">
        <v>500</v>
      </c>
      <c r="F72" s="28"/>
    </row>
    <row r="73" spans="1:6" s="29" customFormat="1" ht="12">
      <c r="A73" s="28" t="s">
        <v>103</v>
      </c>
      <c r="B73" s="28"/>
      <c r="C73" s="28"/>
      <c r="D73" s="28"/>
      <c r="E73" s="28">
        <v>500</v>
      </c>
      <c r="F73" s="28"/>
    </row>
    <row r="74" spans="1:6" s="29" customFormat="1" ht="12">
      <c r="A74" s="28" t="s">
        <v>104</v>
      </c>
      <c r="B74" s="28"/>
      <c r="C74" s="28"/>
      <c r="D74" s="28"/>
      <c r="E74" s="28">
        <v>500</v>
      </c>
      <c r="F74" s="28"/>
    </row>
    <row r="75" spans="1:6" s="29" customFormat="1" ht="12">
      <c r="A75" s="28" t="s">
        <v>105</v>
      </c>
      <c r="B75" s="28"/>
      <c r="C75" s="28"/>
      <c r="D75" s="28"/>
      <c r="E75" s="28">
        <v>500</v>
      </c>
      <c r="F75" s="28"/>
    </row>
    <row r="76" spans="1:6" s="29" customFormat="1" ht="12">
      <c r="A76" s="28" t="s">
        <v>106</v>
      </c>
      <c r="B76" s="28"/>
      <c r="C76" s="28"/>
      <c r="D76" s="28"/>
      <c r="E76" s="28">
        <v>500</v>
      </c>
      <c r="F76" s="28"/>
    </row>
    <row r="77" spans="1:6" s="29" customFormat="1" ht="12">
      <c r="A77" s="28" t="s">
        <v>107</v>
      </c>
      <c r="B77" s="28"/>
      <c r="C77" s="28"/>
      <c r="D77" s="28"/>
      <c r="E77" s="28">
        <v>500</v>
      </c>
      <c r="F77" s="28"/>
    </row>
    <row r="78" spans="1:6" s="29" customFormat="1" ht="12">
      <c r="A78" s="28" t="s">
        <v>108</v>
      </c>
      <c r="B78" s="28"/>
      <c r="C78" s="28"/>
      <c r="D78" s="28"/>
      <c r="E78" s="28">
        <v>500</v>
      </c>
      <c r="F78" s="28"/>
    </row>
    <row r="79" spans="1:6" s="29" customFormat="1" ht="12">
      <c r="A79" s="28" t="s">
        <v>109</v>
      </c>
      <c r="B79" s="28"/>
      <c r="C79" s="28"/>
      <c r="D79" s="28"/>
      <c r="E79" s="28">
        <v>800</v>
      </c>
      <c r="F79" s="28"/>
    </row>
    <row r="80" spans="1:6" ht="12.75">
      <c r="A80" s="17" t="s">
        <v>110</v>
      </c>
      <c r="B80" s="4"/>
      <c r="C80" s="4"/>
      <c r="D80" s="4"/>
      <c r="E80" s="4"/>
      <c r="F80" s="4">
        <v>2000</v>
      </c>
    </row>
    <row r="81" spans="1:6" s="29" customFormat="1" ht="12">
      <c r="A81" s="28" t="s">
        <v>111</v>
      </c>
      <c r="B81" s="28"/>
      <c r="C81" s="28"/>
      <c r="D81" s="28"/>
      <c r="E81" s="28">
        <v>200</v>
      </c>
      <c r="F81" s="28"/>
    </row>
    <row r="82" spans="1:6" s="29" customFormat="1" ht="12">
      <c r="A82" s="28" t="s">
        <v>112</v>
      </c>
      <c r="B82" s="28"/>
      <c r="C82" s="28"/>
      <c r="D82" s="28"/>
      <c r="E82" s="28">
        <v>200</v>
      </c>
      <c r="F82" s="28"/>
    </row>
    <row r="83" spans="1:6" s="29" customFormat="1" ht="12">
      <c r="A83" s="28" t="s">
        <v>113</v>
      </c>
      <c r="B83" s="28"/>
      <c r="C83" s="28"/>
      <c r="D83" s="28"/>
      <c r="E83" s="28">
        <v>200</v>
      </c>
      <c r="F83" s="28"/>
    </row>
    <row r="84" spans="1:6" s="29" customFormat="1" ht="12">
      <c r="A84" s="28" t="s">
        <v>114</v>
      </c>
      <c r="B84" s="28"/>
      <c r="C84" s="28"/>
      <c r="D84" s="28"/>
      <c r="E84" s="28">
        <v>200</v>
      </c>
      <c r="F84" s="28"/>
    </row>
    <row r="85" spans="1:6" s="29" customFormat="1" ht="12">
      <c r="A85" s="28" t="s">
        <v>115</v>
      </c>
      <c r="B85" s="28"/>
      <c r="C85" s="28"/>
      <c r="D85" s="28"/>
      <c r="E85" s="28">
        <v>200</v>
      </c>
      <c r="F85" s="28"/>
    </row>
    <row r="86" spans="1:6" s="29" customFormat="1" ht="12">
      <c r="A86" s="28" t="s">
        <v>116</v>
      </c>
      <c r="B86" s="28"/>
      <c r="C86" s="28"/>
      <c r="D86" s="28"/>
      <c r="E86" s="28">
        <v>200</v>
      </c>
      <c r="F86" s="28"/>
    </row>
    <row r="87" spans="1:6" s="29" customFormat="1" ht="12">
      <c r="A87" s="28" t="s">
        <v>117</v>
      </c>
      <c r="B87" s="28"/>
      <c r="C87" s="28"/>
      <c r="D87" s="28"/>
      <c r="E87" s="28">
        <v>200</v>
      </c>
      <c r="F87" s="28"/>
    </row>
    <row r="88" spans="1:6" s="29" customFormat="1" ht="12">
      <c r="A88" s="28" t="s">
        <v>118</v>
      </c>
      <c r="B88" s="28"/>
      <c r="C88" s="28"/>
      <c r="D88" s="28"/>
      <c r="E88" s="28">
        <v>200</v>
      </c>
      <c r="F88" s="28"/>
    </row>
    <row r="89" spans="1:6" s="29" customFormat="1" ht="12">
      <c r="A89" s="28" t="s">
        <v>119</v>
      </c>
      <c r="B89" s="28"/>
      <c r="C89" s="28"/>
      <c r="D89" s="28"/>
      <c r="E89" s="28">
        <v>200</v>
      </c>
      <c r="F89" s="28"/>
    </row>
    <row r="90" spans="1:6" s="29" customFormat="1" ht="12">
      <c r="A90" s="28" t="s">
        <v>120</v>
      </c>
      <c r="B90" s="28"/>
      <c r="C90" s="28"/>
      <c r="D90" s="28"/>
      <c r="E90" s="28">
        <v>200</v>
      </c>
      <c r="F90" s="28"/>
    </row>
    <row r="91" spans="1:6" ht="12.75">
      <c r="A91" s="17" t="s">
        <v>5</v>
      </c>
      <c r="B91" s="4"/>
      <c r="C91" s="4"/>
      <c r="D91" s="4"/>
      <c r="E91" s="4"/>
      <c r="F91" s="4">
        <v>3315</v>
      </c>
    </row>
    <row r="92" spans="1:6" s="29" customFormat="1" ht="12">
      <c r="A92" s="28" t="s">
        <v>134</v>
      </c>
      <c r="B92" s="28"/>
      <c r="C92" s="28"/>
      <c r="D92" s="28"/>
      <c r="E92" s="28">
        <v>120</v>
      </c>
      <c r="F92" s="28"/>
    </row>
    <row r="93" spans="1:6" s="29" customFormat="1" ht="12">
      <c r="A93" s="28" t="s">
        <v>135</v>
      </c>
      <c r="B93" s="28"/>
      <c r="C93" s="28"/>
      <c r="D93" s="28"/>
      <c r="E93" s="28">
        <v>680</v>
      </c>
      <c r="F93" s="28"/>
    </row>
    <row r="94" spans="1:6" s="29" customFormat="1" ht="12">
      <c r="A94" s="28" t="s">
        <v>136</v>
      </c>
      <c r="B94" s="28"/>
      <c r="C94" s="28"/>
      <c r="D94" s="28"/>
      <c r="E94" s="28">
        <v>120</v>
      </c>
      <c r="F94" s="28"/>
    </row>
    <row r="95" spans="1:6" s="29" customFormat="1" ht="12">
      <c r="A95" s="28" t="s">
        <v>137</v>
      </c>
      <c r="B95" s="28"/>
      <c r="C95" s="28"/>
      <c r="D95" s="28"/>
      <c r="E95" s="28">
        <v>30</v>
      </c>
      <c r="F95" s="28"/>
    </row>
    <row r="96" spans="1:6" s="29" customFormat="1" ht="12">
      <c r="A96" s="28" t="s">
        <v>138</v>
      </c>
      <c r="B96" s="28"/>
      <c r="C96" s="28"/>
      <c r="D96" s="28"/>
      <c r="E96" s="28">
        <v>450</v>
      </c>
      <c r="F96" s="28"/>
    </row>
    <row r="97" spans="1:8" s="29" customFormat="1" ht="12.75">
      <c r="A97" s="28" t="s">
        <v>139</v>
      </c>
      <c r="B97" s="28"/>
      <c r="C97" s="28"/>
      <c r="D97" s="28"/>
      <c r="E97" s="28">
        <v>100</v>
      </c>
      <c r="F97" s="28"/>
      <c r="H97" s="24"/>
    </row>
    <row r="98" spans="1:9" s="29" customFormat="1" ht="12.75">
      <c r="A98" s="28" t="s">
        <v>140</v>
      </c>
      <c r="B98" s="28"/>
      <c r="C98" s="28"/>
      <c r="D98" s="28"/>
      <c r="E98" s="28">
        <v>250</v>
      </c>
      <c r="F98" s="28"/>
      <c r="H98" s="24"/>
      <c r="I98"/>
    </row>
    <row r="99" spans="1:6" s="29" customFormat="1" ht="12">
      <c r="A99" s="28" t="s">
        <v>141</v>
      </c>
      <c r="B99" s="28"/>
      <c r="C99" s="28"/>
      <c r="D99" s="28"/>
      <c r="E99" s="28">
        <v>180</v>
      </c>
      <c r="F99" s="28"/>
    </row>
    <row r="100" spans="1:6" s="29" customFormat="1" ht="12">
      <c r="A100" s="28" t="s">
        <v>142</v>
      </c>
      <c r="B100" s="28"/>
      <c r="C100" s="28"/>
      <c r="D100" s="28"/>
      <c r="E100" s="28">
        <v>75</v>
      </c>
      <c r="F100" s="28"/>
    </row>
    <row r="101" spans="1:6" s="29" customFormat="1" ht="12">
      <c r="A101" s="28" t="s">
        <v>143</v>
      </c>
      <c r="B101" s="28"/>
      <c r="C101" s="28"/>
      <c r="D101" s="28"/>
      <c r="E101" s="28">
        <v>90</v>
      </c>
      <c r="F101" s="28"/>
    </row>
    <row r="102" spans="1:6" s="29" customFormat="1" ht="12">
      <c r="A102" s="28" t="s">
        <v>144</v>
      </c>
      <c r="B102" s="28"/>
      <c r="C102" s="28"/>
      <c r="D102" s="28"/>
      <c r="E102" s="28">
        <v>120</v>
      </c>
      <c r="F102" s="28"/>
    </row>
    <row r="103" spans="1:6" s="29" customFormat="1" ht="12">
      <c r="A103" s="28" t="s">
        <v>145</v>
      </c>
      <c r="B103" s="28"/>
      <c r="C103" s="28"/>
      <c r="D103" s="28"/>
      <c r="E103" s="28">
        <v>120</v>
      </c>
      <c r="F103" s="28"/>
    </row>
    <row r="104" spans="1:6" s="29" customFormat="1" ht="12">
      <c r="A104" s="28" t="s">
        <v>146</v>
      </c>
      <c r="B104" s="28"/>
      <c r="C104" s="28"/>
      <c r="D104" s="28"/>
      <c r="E104" s="28">
        <v>200</v>
      </c>
      <c r="F104" s="28"/>
    </row>
    <row r="105" spans="1:6" s="29" customFormat="1" ht="12">
      <c r="A105" s="28" t="s">
        <v>75</v>
      </c>
      <c r="B105" s="28"/>
      <c r="C105" s="28"/>
      <c r="D105" s="28"/>
      <c r="E105" s="28">
        <v>780</v>
      </c>
      <c r="F105" s="28"/>
    </row>
    <row r="106" spans="1:6" s="29" customFormat="1" ht="12">
      <c r="A106" s="28"/>
      <c r="B106" s="28"/>
      <c r="C106" s="28"/>
      <c r="D106" s="28"/>
      <c r="E106" s="28"/>
      <c r="F106" s="28"/>
    </row>
    <row r="107" spans="1:6" ht="12.75">
      <c r="A107" s="17" t="s">
        <v>147</v>
      </c>
      <c r="B107" s="17"/>
      <c r="C107" s="17"/>
      <c r="D107" s="17"/>
      <c r="E107" s="17"/>
      <c r="F107" s="17">
        <f>SUM(F65:F106)</f>
        <v>12565</v>
      </c>
    </row>
    <row r="110" spans="1:6" ht="12.75">
      <c r="A110" s="27">
        <v>38991</v>
      </c>
      <c r="B110" s="4"/>
      <c r="C110" s="4"/>
      <c r="D110" s="4"/>
      <c r="E110" s="4"/>
      <c r="F110" s="4"/>
    </row>
    <row r="111" spans="1:6" ht="12.75">
      <c r="A111" s="4" t="s">
        <v>64</v>
      </c>
      <c r="B111" s="4"/>
      <c r="C111" s="4"/>
      <c r="D111" s="4"/>
      <c r="E111" s="4"/>
      <c r="F111" s="4">
        <v>7250</v>
      </c>
    </row>
    <row r="112" spans="1:6" ht="12.75">
      <c r="A112" s="28" t="s">
        <v>65</v>
      </c>
      <c r="B112" s="28"/>
      <c r="C112" s="28"/>
      <c r="D112" s="28"/>
      <c r="E112" s="28">
        <v>500</v>
      </c>
      <c r="F112" s="28"/>
    </row>
    <row r="113" spans="1:6" ht="12.75">
      <c r="A113" s="28" t="s">
        <v>66</v>
      </c>
      <c r="B113" s="28"/>
      <c r="C113" s="28"/>
      <c r="D113" s="28"/>
      <c r="E113" s="28">
        <v>500</v>
      </c>
      <c r="F113" s="28"/>
    </row>
    <row r="114" spans="1:6" ht="12.75">
      <c r="A114" s="28" t="s">
        <v>67</v>
      </c>
      <c r="B114" s="28"/>
      <c r="C114" s="28"/>
      <c r="D114" s="28"/>
      <c r="E114" s="28">
        <v>450</v>
      </c>
      <c r="F114" s="28"/>
    </row>
    <row r="115" spans="1:6" ht="12.75">
      <c r="A115" s="28" t="s">
        <v>99</v>
      </c>
      <c r="B115" s="28"/>
      <c r="C115" s="28"/>
      <c r="D115" s="28"/>
      <c r="E115" s="28">
        <v>500</v>
      </c>
      <c r="F115" s="28"/>
    </row>
    <row r="116" spans="1:6" ht="12.75">
      <c r="A116" s="28" t="s">
        <v>100</v>
      </c>
      <c r="B116" s="28"/>
      <c r="C116" s="28"/>
      <c r="D116" s="28"/>
      <c r="E116" s="28">
        <v>500</v>
      </c>
      <c r="F116" s="28"/>
    </row>
    <row r="117" spans="1:6" ht="12.75">
      <c r="A117" s="28" t="s">
        <v>101</v>
      </c>
      <c r="B117" s="28"/>
      <c r="C117" s="28"/>
      <c r="D117" s="28"/>
      <c r="E117" s="28">
        <v>500</v>
      </c>
      <c r="F117" s="28"/>
    </row>
    <row r="118" spans="1:6" ht="12.75">
      <c r="A118" s="28" t="s">
        <v>102</v>
      </c>
      <c r="B118" s="28"/>
      <c r="C118" s="28"/>
      <c r="D118" s="28"/>
      <c r="E118" s="28">
        <v>500</v>
      </c>
      <c r="F118" s="28"/>
    </row>
    <row r="119" spans="1:6" ht="12.75">
      <c r="A119" s="28" t="s">
        <v>103</v>
      </c>
      <c r="B119" s="28"/>
      <c r="C119" s="28"/>
      <c r="D119" s="28"/>
      <c r="E119" s="28">
        <v>500</v>
      </c>
      <c r="F119" s="28"/>
    </row>
    <row r="120" spans="1:6" ht="12.75">
      <c r="A120" s="28" t="s">
        <v>104</v>
      </c>
      <c r="B120" s="28"/>
      <c r="C120" s="28"/>
      <c r="D120" s="28"/>
      <c r="E120" s="28">
        <v>500</v>
      </c>
      <c r="F120" s="28"/>
    </row>
    <row r="121" spans="1:6" ht="12.75">
      <c r="A121" s="28" t="s">
        <v>105</v>
      </c>
      <c r="B121" s="28"/>
      <c r="C121" s="28"/>
      <c r="D121" s="28"/>
      <c r="E121" s="28">
        <v>500</v>
      </c>
      <c r="F121" s="28"/>
    </row>
    <row r="122" spans="1:6" ht="12.75">
      <c r="A122" s="28" t="s">
        <v>106</v>
      </c>
      <c r="B122" s="28"/>
      <c r="C122" s="28"/>
      <c r="D122" s="28"/>
      <c r="E122" s="28">
        <v>500</v>
      </c>
      <c r="F122" s="28"/>
    </row>
    <row r="123" spans="1:6" ht="12.75">
      <c r="A123" s="28" t="s">
        <v>107</v>
      </c>
      <c r="B123" s="28"/>
      <c r="C123" s="28"/>
      <c r="D123" s="28"/>
      <c r="E123" s="28">
        <v>500</v>
      </c>
      <c r="F123" s="28"/>
    </row>
    <row r="124" spans="1:6" ht="12.75">
      <c r="A124" s="28" t="s">
        <v>108</v>
      </c>
      <c r="B124" s="28"/>
      <c r="C124" s="28"/>
      <c r="D124" s="28"/>
      <c r="E124" s="28">
        <v>500</v>
      </c>
      <c r="F124" s="28"/>
    </row>
    <row r="125" spans="1:6" ht="12.75">
      <c r="A125" s="28" t="s">
        <v>109</v>
      </c>
      <c r="B125" s="28"/>
      <c r="C125" s="28"/>
      <c r="D125" s="28"/>
      <c r="E125" s="28">
        <v>800</v>
      </c>
      <c r="F125" s="28"/>
    </row>
    <row r="126" spans="1:6" ht="12.75">
      <c r="A126" s="17" t="s">
        <v>110</v>
      </c>
      <c r="B126" s="4"/>
      <c r="C126" s="4"/>
      <c r="D126" s="4"/>
      <c r="E126" s="4"/>
      <c r="F126" s="4">
        <v>2000</v>
      </c>
    </row>
    <row r="127" spans="1:6" ht="12.75">
      <c r="A127" s="28" t="s">
        <v>111</v>
      </c>
      <c r="B127" s="28"/>
      <c r="C127" s="28"/>
      <c r="D127" s="28"/>
      <c r="E127" s="28">
        <v>200</v>
      </c>
      <c r="F127" s="28"/>
    </row>
    <row r="128" spans="1:6" ht="12.75">
      <c r="A128" s="28" t="s">
        <v>112</v>
      </c>
      <c r="B128" s="28"/>
      <c r="C128" s="28"/>
      <c r="D128" s="28"/>
      <c r="E128" s="28">
        <v>200</v>
      </c>
      <c r="F128" s="28"/>
    </row>
    <row r="129" spans="1:6" ht="12.75">
      <c r="A129" s="28" t="s">
        <v>113</v>
      </c>
      <c r="B129" s="28"/>
      <c r="C129" s="28"/>
      <c r="D129" s="28"/>
      <c r="E129" s="28">
        <v>200</v>
      </c>
      <c r="F129" s="28"/>
    </row>
    <row r="130" spans="1:6" ht="12.75">
      <c r="A130" s="28" t="s">
        <v>114</v>
      </c>
      <c r="B130" s="28"/>
      <c r="C130" s="28"/>
      <c r="D130" s="28"/>
      <c r="E130" s="28">
        <v>200</v>
      </c>
      <c r="F130" s="28"/>
    </row>
    <row r="131" spans="1:6" ht="12.75">
      <c r="A131" s="28" t="s">
        <v>115</v>
      </c>
      <c r="B131" s="28"/>
      <c r="C131" s="28"/>
      <c r="D131" s="28"/>
      <c r="E131" s="28">
        <v>200</v>
      </c>
      <c r="F131" s="28"/>
    </row>
    <row r="132" spans="1:6" ht="12.75">
      <c r="A132" s="28" t="s">
        <v>116</v>
      </c>
      <c r="B132" s="28"/>
      <c r="C132" s="28"/>
      <c r="D132" s="28"/>
      <c r="E132" s="28">
        <v>200</v>
      </c>
      <c r="F132" s="28"/>
    </row>
    <row r="133" spans="1:6" ht="12.75">
      <c r="A133" s="28" t="s">
        <v>117</v>
      </c>
      <c r="B133" s="28"/>
      <c r="C133" s="28"/>
      <c r="D133" s="28"/>
      <c r="E133" s="28">
        <v>200</v>
      </c>
      <c r="F133" s="28"/>
    </row>
    <row r="134" spans="1:6" ht="12.75">
      <c r="A134" s="28" t="s">
        <v>118</v>
      </c>
      <c r="B134" s="28"/>
      <c r="C134" s="28"/>
      <c r="D134" s="28"/>
      <c r="E134" s="28">
        <v>200</v>
      </c>
      <c r="F134" s="28"/>
    </row>
    <row r="135" spans="1:6" ht="12.75">
      <c r="A135" s="28" t="s">
        <v>119</v>
      </c>
      <c r="B135" s="28"/>
      <c r="C135" s="28"/>
      <c r="D135" s="28"/>
      <c r="E135" s="28">
        <v>200</v>
      </c>
      <c r="F135" s="28"/>
    </row>
    <row r="136" spans="1:6" ht="12.75">
      <c r="A136" s="28" t="s">
        <v>120</v>
      </c>
      <c r="B136" s="28"/>
      <c r="C136" s="28"/>
      <c r="D136" s="28"/>
      <c r="E136" s="28">
        <v>200</v>
      </c>
      <c r="F136" s="28"/>
    </row>
    <row r="137" spans="1:6" ht="12.75">
      <c r="A137" s="17" t="s">
        <v>5</v>
      </c>
      <c r="B137" s="4"/>
      <c r="C137" s="4"/>
      <c r="D137" s="4"/>
      <c r="E137" s="4"/>
      <c r="F137" s="4">
        <v>3068</v>
      </c>
    </row>
    <row r="138" spans="1:6" ht="12.75">
      <c r="A138" s="28" t="s">
        <v>136</v>
      </c>
      <c r="B138" s="28"/>
      <c r="C138" s="28"/>
      <c r="D138" s="28"/>
      <c r="E138" s="28">
        <v>120</v>
      </c>
      <c r="F138" s="28"/>
    </row>
    <row r="139" spans="1:6" ht="12.75">
      <c r="A139" s="28" t="s">
        <v>139</v>
      </c>
      <c r="B139" s="28"/>
      <c r="C139" s="28"/>
      <c r="D139" s="28"/>
      <c r="E139" s="28">
        <v>100</v>
      </c>
      <c r="F139" s="28"/>
    </row>
    <row r="140" spans="1:6" ht="12.75">
      <c r="A140" s="28" t="s">
        <v>148</v>
      </c>
      <c r="B140" s="28"/>
      <c r="C140" s="28"/>
      <c r="D140" s="28"/>
      <c r="E140" s="28">
        <v>750</v>
      </c>
      <c r="F140" s="28"/>
    </row>
    <row r="141" spans="1:6" ht="12.75">
      <c r="A141" s="28" t="s">
        <v>138</v>
      </c>
      <c r="B141" s="28"/>
      <c r="C141" s="28"/>
      <c r="D141" s="28"/>
      <c r="E141" s="28">
        <v>450</v>
      </c>
      <c r="F141" s="28"/>
    </row>
    <row r="142" spans="1:6" ht="12.75">
      <c r="A142" s="28" t="s">
        <v>146</v>
      </c>
      <c r="B142" s="28"/>
      <c r="C142" s="28"/>
      <c r="D142" s="28"/>
      <c r="E142" s="28">
        <v>200</v>
      </c>
      <c r="F142" s="28"/>
    </row>
    <row r="143" spans="1:6" ht="12.75">
      <c r="A143" s="28" t="s">
        <v>149</v>
      </c>
      <c r="B143" s="28"/>
      <c r="C143" s="28"/>
      <c r="D143" s="28"/>
      <c r="E143" s="28">
        <v>150</v>
      </c>
      <c r="F143" s="28"/>
    </row>
    <row r="144" spans="1:6" ht="12.75">
      <c r="A144" s="28" t="s">
        <v>150</v>
      </c>
      <c r="B144" s="28"/>
      <c r="C144" s="28"/>
      <c r="D144" s="28"/>
      <c r="E144" s="28">
        <v>28</v>
      </c>
      <c r="F144" s="28"/>
    </row>
    <row r="145" spans="1:6" ht="12.75">
      <c r="A145" s="28" t="s">
        <v>151</v>
      </c>
      <c r="B145" s="28"/>
      <c r="C145" s="28"/>
      <c r="D145" s="28"/>
      <c r="E145" s="28">
        <v>105</v>
      </c>
      <c r="F145" s="28"/>
    </row>
    <row r="146" spans="1:6" ht="12.75">
      <c r="A146" s="28" t="s">
        <v>152</v>
      </c>
      <c r="B146" s="28"/>
      <c r="C146" s="28"/>
      <c r="D146" s="28"/>
      <c r="E146" s="28">
        <v>40</v>
      </c>
      <c r="F146" s="28"/>
    </row>
    <row r="147" spans="1:6" ht="12.75">
      <c r="A147" s="28" t="s">
        <v>153</v>
      </c>
      <c r="B147" s="28"/>
      <c r="C147" s="28"/>
      <c r="D147" s="28"/>
      <c r="E147" s="28">
        <v>50</v>
      </c>
      <c r="F147" s="28"/>
    </row>
    <row r="148" spans="1:6" ht="12.75">
      <c r="A148" s="28" t="s">
        <v>134</v>
      </c>
      <c r="B148" s="28"/>
      <c r="C148" s="28"/>
      <c r="D148" s="28"/>
      <c r="E148" s="28">
        <v>120</v>
      </c>
      <c r="F148" s="28"/>
    </row>
    <row r="149" spans="1:6" ht="12.75">
      <c r="A149" s="28" t="s">
        <v>154</v>
      </c>
      <c r="B149" s="28"/>
      <c r="C149" s="28"/>
      <c r="D149" s="28"/>
      <c r="E149" s="28">
        <v>175</v>
      </c>
      <c r="F149" s="28"/>
    </row>
    <row r="150" spans="1:6" ht="12.75">
      <c r="A150" s="28" t="s">
        <v>75</v>
      </c>
      <c r="B150" s="28"/>
      <c r="C150" s="28"/>
      <c r="D150" s="28"/>
      <c r="E150" s="28">
        <v>780</v>
      </c>
      <c r="F150" s="28"/>
    </row>
    <row r="151" spans="1:6" ht="12.75">
      <c r="A151" s="28"/>
      <c r="B151" s="28"/>
      <c r="C151" s="28"/>
      <c r="D151" s="28"/>
      <c r="E151" s="28">
        <f>SUM(E138:E150)</f>
        <v>3068</v>
      </c>
      <c r="F151" s="28"/>
    </row>
    <row r="152" spans="1:6" ht="12.75">
      <c r="A152" s="17" t="s">
        <v>155</v>
      </c>
      <c r="B152" s="17"/>
      <c r="C152" s="17"/>
      <c r="D152" s="17"/>
      <c r="E152" s="17"/>
      <c r="F152" s="17">
        <f>SUM(F111:F151)</f>
        <v>12318</v>
      </c>
    </row>
    <row r="154" spans="1:7" ht="12.75">
      <c r="A154" s="32" t="s">
        <v>158</v>
      </c>
      <c r="F154">
        <f>F152+F107+F61+F17</f>
        <v>41180</v>
      </c>
      <c r="G154">
        <f>F152+F107+F61</f>
        <v>38750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0"/>
  <sheetViews>
    <sheetView workbookViewId="0" topLeftCell="A97">
      <selection activeCell="A130" sqref="A130"/>
    </sheetView>
  </sheetViews>
  <sheetFormatPr defaultColWidth="9.140625" defaultRowHeight="12.75"/>
  <cols>
    <col min="1" max="1" width="49.8515625" style="0" bestFit="1" customWidth="1"/>
  </cols>
  <sheetData>
    <row r="2" spans="1:6" ht="12.75">
      <c r="A2" s="34">
        <v>39022</v>
      </c>
      <c r="B2" s="35"/>
      <c r="C2" s="35"/>
      <c r="D2" s="35"/>
      <c r="E2" s="35"/>
      <c r="F2" s="35"/>
    </row>
    <row r="3" spans="1:6" ht="12.75">
      <c r="A3" s="35" t="s">
        <v>64</v>
      </c>
      <c r="B3" s="35"/>
      <c r="C3" s="35"/>
      <c r="D3" s="35"/>
      <c r="E3" s="35"/>
      <c r="F3" s="35">
        <f>SUM(E4:E17)</f>
        <v>7250</v>
      </c>
    </row>
    <row r="4" spans="1:6" s="29" customFormat="1" ht="12.75">
      <c r="A4" s="35" t="s">
        <v>161</v>
      </c>
      <c r="B4" s="36"/>
      <c r="C4" s="36"/>
      <c r="D4" s="36"/>
      <c r="E4" s="35">
        <v>450</v>
      </c>
      <c r="F4" s="36"/>
    </row>
    <row r="5" spans="1:6" s="29" customFormat="1" ht="12.75">
      <c r="A5" s="35" t="s">
        <v>162</v>
      </c>
      <c r="B5" s="36"/>
      <c r="C5" s="36"/>
      <c r="D5" s="36"/>
      <c r="E5" s="35">
        <v>500</v>
      </c>
      <c r="F5" s="36"/>
    </row>
    <row r="6" spans="1:6" s="29" customFormat="1" ht="12.75">
      <c r="A6" s="35" t="s">
        <v>163</v>
      </c>
      <c r="B6" s="36"/>
      <c r="C6" s="36"/>
      <c r="D6" s="36"/>
      <c r="E6" s="35">
        <v>500</v>
      </c>
      <c r="F6" s="36"/>
    </row>
    <row r="7" spans="1:6" s="29" customFormat="1" ht="12.75">
      <c r="A7" s="35" t="s">
        <v>164</v>
      </c>
      <c r="B7" s="36"/>
      <c r="C7" s="36"/>
      <c r="D7" s="36"/>
      <c r="E7" s="35">
        <v>500</v>
      </c>
      <c r="F7" s="36"/>
    </row>
    <row r="8" spans="1:6" s="29" customFormat="1" ht="12.75">
      <c r="A8" s="35" t="s">
        <v>165</v>
      </c>
      <c r="B8" s="36"/>
      <c r="C8" s="36"/>
      <c r="D8" s="36"/>
      <c r="E8" s="35">
        <v>500</v>
      </c>
      <c r="F8" s="36"/>
    </row>
    <row r="9" spans="1:6" s="29" customFormat="1" ht="12.75">
      <c r="A9" s="35" t="s">
        <v>166</v>
      </c>
      <c r="B9" s="36"/>
      <c r="C9" s="36"/>
      <c r="D9" s="36"/>
      <c r="E9" s="35">
        <v>500</v>
      </c>
      <c r="F9" s="36"/>
    </row>
    <row r="10" spans="1:6" s="29" customFormat="1" ht="12.75">
      <c r="A10" s="35" t="s">
        <v>167</v>
      </c>
      <c r="B10" s="36"/>
      <c r="C10" s="36"/>
      <c r="D10" s="36"/>
      <c r="E10" s="35">
        <v>500</v>
      </c>
      <c r="F10" s="36"/>
    </row>
    <row r="11" spans="1:6" s="29" customFormat="1" ht="12.75">
      <c r="A11" s="35" t="s">
        <v>168</v>
      </c>
      <c r="B11" s="36"/>
      <c r="C11" s="36"/>
      <c r="D11" s="36"/>
      <c r="E11" s="35">
        <v>500</v>
      </c>
      <c r="F11" s="36"/>
    </row>
    <row r="12" spans="1:6" s="29" customFormat="1" ht="12.75">
      <c r="A12" s="35" t="s">
        <v>169</v>
      </c>
      <c r="B12" s="36"/>
      <c r="C12" s="36"/>
      <c r="D12" s="36"/>
      <c r="E12" s="35">
        <v>500</v>
      </c>
      <c r="F12" s="36"/>
    </row>
    <row r="13" spans="1:6" s="29" customFormat="1" ht="12.75">
      <c r="A13" s="35" t="s">
        <v>170</v>
      </c>
      <c r="B13" s="36"/>
      <c r="C13" s="36"/>
      <c r="D13" s="36"/>
      <c r="E13" s="35">
        <v>500</v>
      </c>
      <c r="F13" s="36"/>
    </row>
    <row r="14" spans="1:6" s="29" customFormat="1" ht="12.75">
      <c r="A14" s="35" t="s">
        <v>171</v>
      </c>
      <c r="B14" s="36"/>
      <c r="C14" s="36"/>
      <c r="D14" s="36"/>
      <c r="E14" s="35">
        <v>500</v>
      </c>
      <c r="F14" s="36"/>
    </row>
    <row r="15" spans="1:6" s="29" customFormat="1" ht="12.75">
      <c r="A15" s="35" t="s">
        <v>172</v>
      </c>
      <c r="B15" s="36"/>
      <c r="C15" s="36"/>
      <c r="D15" s="36"/>
      <c r="E15" s="35">
        <v>500</v>
      </c>
      <c r="F15" s="36"/>
    </row>
    <row r="16" spans="1:6" s="29" customFormat="1" ht="12.75">
      <c r="A16" s="35" t="s">
        <v>173</v>
      </c>
      <c r="B16" s="36"/>
      <c r="C16" s="36"/>
      <c r="D16" s="36"/>
      <c r="E16" s="35">
        <v>500</v>
      </c>
      <c r="F16" s="36"/>
    </row>
    <row r="17" spans="1:6" s="29" customFormat="1" ht="12.75">
      <c r="A17" s="35" t="s">
        <v>174</v>
      </c>
      <c r="B17" s="36"/>
      <c r="C17" s="36"/>
      <c r="D17" s="36"/>
      <c r="E17" s="35">
        <v>800</v>
      </c>
      <c r="F17" s="36"/>
    </row>
    <row r="18" spans="1:6" ht="12.75">
      <c r="A18" s="37" t="s">
        <v>110</v>
      </c>
      <c r="B18" s="35"/>
      <c r="C18" s="35"/>
      <c r="D18" s="35"/>
      <c r="E18" s="35"/>
      <c r="F18" s="35">
        <f>SUM(E19:E27)</f>
        <v>1800</v>
      </c>
    </row>
    <row r="19" spans="1:6" s="29" customFormat="1" ht="12.75">
      <c r="A19" s="35" t="s">
        <v>175</v>
      </c>
      <c r="B19" s="36"/>
      <c r="C19" s="36"/>
      <c r="D19" s="36"/>
      <c r="E19" s="36">
        <v>200</v>
      </c>
      <c r="F19" s="36"/>
    </row>
    <row r="20" spans="1:6" s="29" customFormat="1" ht="12.75">
      <c r="A20" s="35" t="s">
        <v>176</v>
      </c>
      <c r="B20" s="36"/>
      <c r="C20" s="36"/>
      <c r="D20" s="36"/>
      <c r="E20" s="36">
        <v>200</v>
      </c>
      <c r="F20" s="36"/>
    </row>
    <row r="21" spans="1:6" s="29" customFormat="1" ht="12.75">
      <c r="A21" s="35" t="s">
        <v>177</v>
      </c>
      <c r="B21" s="36"/>
      <c r="C21" s="36"/>
      <c r="D21" s="36"/>
      <c r="E21" s="36">
        <v>200</v>
      </c>
      <c r="F21" s="36"/>
    </row>
    <row r="22" spans="1:6" s="29" customFormat="1" ht="12.75">
      <c r="A22" s="35" t="s">
        <v>178</v>
      </c>
      <c r="B22" s="36"/>
      <c r="C22" s="36"/>
      <c r="D22" s="36"/>
      <c r="E22" s="36">
        <v>200</v>
      </c>
      <c r="F22" s="36"/>
    </row>
    <row r="23" spans="1:6" s="29" customFormat="1" ht="12.75">
      <c r="A23" s="35" t="s">
        <v>179</v>
      </c>
      <c r="B23" s="36"/>
      <c r="C23" s="36"/>
      <c r="D23" s="36"/>
      <c r="E23" s="36">
        <v>200</v>
      </c>
      <c r="F23" s="36"/>
    </row>
    <row r="24" spans="1:6" s="29" customFormat="1" ht="12.75">
      <c r="A24" s="35" t="s">
        <v>180</v>
      </c>
      <c r="B24" s="36"/>
      <c r="C24" s="36"/>
      <c r="D24" s="36"/>
      <c r="E24" s="36">
        <v>200</v>
      </c>
      <c r="F24" s="36"/>
    </row>
    <row r="25" spans="1:6" s="29" customFormat="1" ht="12.75">
      <c r="A25" s="35" t="s">
        <v>181</v>
      </c>
      <c r="B25" s="36"/>
      <c r="C25" s="36"/>
      <c r="D25" s="36"/>
      <c r="E25" s="36">
        <v>200</v>
      </c>
      <c r="F25" s="36"/>
    </row>
    <row r="26" spans="1:6" s="29" customFormat="1" ht="12.75">
      <c r="A26" s="35" t="s">
        <v>182</v>
      </c>
      <c r="B26" s="36"/>
      <c r="C26" s="36"/>
      <c r="D26" s="36"/>
      <c r="E26" s="36">
        <v>200</v>
      </c>
      <c r="F26" s="36"/>
    </row>
    <row r="27" spans="1:6" s="29" customFormat="1" ht="12.75">
      <c r="A27" s="35" t="s">
        <v>183</v>
      </c>
      <c r="B27" s="36"/>
      <c r="C27" s="36"/>
      <c r="D27" s="36"/>
      <c r="E27" s="36">
        <v>200</v>
      </c>
      <c r="F27" s="36"/>
    </row>
    <row r="28" spans="1:6" ht="12.75">
      <c r="A28" s="37" t="s">
        <v>5</v>
      </c>
      <c r="B28" s="35"/>
      <c r="C28" s="35"/>
      <c r="D28" s="35"/>
      <c r="E28" s="35"/>
      <c r="F28" s="35">
        <f>SUM(E29:E40)</f>
        <v>2908</v>
      </c>
    </row>
    <row r="29" spans="1:6" s="29" customFormat="1" ht="12.75">
      <c r="A29" s="35" t="s">
        <v>184</v>
      </c>
      <c r="B29" s="36"/>
      <c r="C29" s="36"/>
      <c r="D29" s="36"/>
      <c r="E29" s="35">
        <v>150</v>
      </c>
      <c r="F29" s="36"/>
    </row>
    <row r="30" spans="1:6" s="29" customFormat="1" ht="12.75">
      <c r="A30" s="35" t="s">
        <v>185</v>
      </c>
      <c r="B30" s="36"/>
      <c r="C30" s="36"/>
      <c r="D30" s="36"/>
      <c r="E30" s="35">
        <v>240</v>
      </c>
      <c r="F30" s="36"/>
    </row>
    <row r="31" spans="1:6" s="29" customFormat="1" ht="12.75">
      <c r="A31" s="35" t="s">
        <v>186</v>
      </c>
      <c r="B31" s="36"/>
      <c r="C31" s="36"/>
      <c r="D31" s="36"/>
      <c r="E31" s="35">
        <v>100</v>
      </c>
      <c r="F31" s="36"/>
    </row>
    <row r="32" spans="1:13" s="29" customFormat="1" ht="12.75">
      <c r="A32" s="35" t="s">
        <v>187</v>
      </c>
      <c r="B32" s="36"/>
      <c r="C32" s="36"/>
      <c r="D32" s="36"/>
      <c r="E32" s="35">
        <v>200</v>
      </c>
      <c r="F32" s="36"/>
      <c r="H32" s="24"/>
      <c r="I32" s="31"/>
      <c r="J32" s="31"/>
      <c r="K32" s="31"/>
      <c r="L32" s="31"/>
      <c r="M32" s="31"/>
    </row>
    <row r="33" spans="1:13" s="29" customFormat="1" ht="12.75">
      <c r="A33" s="35" t="s">
        <v>188</v>
      </c>
      <c r="B33" s="36"/>
      <c r="C33" s="36"/>
      <c r="D33" s="36"/>
      <c r="E33" s="35">
        <v>500</v>
      </c>
      <c r="F33" s="36"/>
      <c r="H33" s="24"/>
      <c r="I33" s="24"/>
      <c r="J33" s="31"/>
      <c r="K33" s="31"/>
      <c r="L33" s="31"/>
      <c r="M33" s="31"/>
    </row>
    <row r="34" spans="1:13" s="29" customFormat="1" ht="12.75">
      <c r="A34" s="35" t="s">
        <v>189</v>
      </c>
      <c r="B34" s="36"/>
      <c r="C34" s="36"/>
      <c r="D34" s="36"/>
      <c r="E34" s="35">
        <v>180</v>
      </c>
      <c r="F34" s="36"/>
      <c r="H34" s="24"/>
      <c r="I34" s="24"/>
      <c r="J34" s="31"/>
      <c r="K34" s="31"/>
      <c r="L34" s="31"/>
      <c r="M34" s="31"/>
    </row>
    <row r="35" spans="1:13" s="29" customFormat="1" ht="12.75">
      <c r="A35" s="35" t="s">
        <v>190</v>
      </c>
      <c r="B35" s="36"/>
      <c r="C35" s="36"/>
      <c r="D35" s="36"/>
      <c r="E35" s="35">
        <v>28</v>
      </c>
      <c r="F35" s="36"/>
      <c r="H35" s="24"/>
      <c r="I35" s="24"/>
      <c r="J35" s="31"/>
      <c r="K35" s="31"/>
      <c r="L35" s="31"/>
      <c r="M35" s="31"/>
    </row>
    <row r="36" spans="1:13" s="29" customFormat="1" ht="12.75">
      <c r="A36" s="35" t="s">
        <v>191</v>
      </c>
      <c r="B36" s="36"/>
      <c r="C36" s="36"/>
      <c r="D36" s="36"/>
      <c r="E36" s="35">
        <v>40</v>
      </c>
      <c r="F36" s="36"/>
      <c r="H36" s="31"/>
      <c r="I36" s="31"/>
      <c r="J36" s="31"/>
      <c r="K36" s="31"/>
      <c r="L36" s="31"/>
      <c r="M36" s="31"/>
    </row>
    <row r="37" spans="1:13" s="29" customFormat="1" ht="12.75">
      <c r="A37" s="35" t="s">
        <v>192</v>
      </c>
      <c r="B37" s="36"/>
      <c r="C37" s="36"/>
      <c r="D37" s="36"/>
      <c r="E37" s="35">
        <v>200</v>
      </c>
      <c r="F37" s="36"/>
      <c r="H37" s="31"/>
      <c r="I37" s="31"/>
      <c r="J37" s="31"/>
      <c r="K37" s="31"/>
      <c r="L37" s="31"/>
      <c r="M37" s="31"/>
    </row>
    <row r="38" spans="1:13" s="29" customFormat="1" ht="12.75">
      <c r="A38" s="35" t="s">
        <v>193</v>
      </c>
      <c r="B38" s="36"/>
      <c r="C38" s="36"/>
      <c r="D38" s="36"/>
      <c r="E38" s="35">
        <v>150</v>
      </c>
      <c r="F38" s="36"/>
      <c r="H38" s="31"/>
      <c r="I38" s="31"/>
      <c r="J38" s="31"/>
      <c r="K38" s="31"/>
      <c r="L38" s="31"/>
      <c r="M38" s="31"/>
    </row>
    <row r="39" spans="1:13" s="29" customFormat="1" ht="12.75">
      <c r="A39" s="35" t="s">
        <v>194</v>
      </c>
      <c r="B39" s="36"/>
      <c r="C39" s="36"/>
      <c r="D39" s="36"/>
      <c r="E39" s="35">
        <v>340</v>
      </c>
      <c r="F39" s="36"/>
      <c r="H39" s="31"/>
      <c r="I39" s="31"/>
      <c r="J39" s="31"/>
      <c r="K39" s="31"/>
      <c r="L39" s="31"/>
      <c r="M39" s="31"/>
    </row>
    <row r="40" spans="1:13" s="29" customFormat="1" ht="12.75">
      <c r="A40" s="35" t="s">
        <v>195</v>
      </c>
      <c r="B40" s="36"/>
      <c r="C40" s="36"/>
      <c r="D40" s="36"/>
      <c r="E40" s="38">
        <v>780</v>
      </c>
      <c r="F40" s="36"/>
      <c r="H40" s="31"/>
      <c r="I40" s="31"/>
      <c r="J40" s="31"/>
      <c r="K40" s="31"/>
      <c r="L40" s="31"/>
      <c r="M40" s="31"/>
    </row>
    <row r="41" spans="1:13" s="29" customFormat="1" ht="12">
      <c r="A41" s="36"/>
      <c r="B41" s="36"/>
      <c r="C41" s="36"/>
      <c r="D41" s="36"/>
      <c r="E41" s="36"/>
      <c r="F41" s="36"/>
      <c r="H41" s="31"/>
      <c r="I41" s="31"/>
      <c r="J41" s="31"/>
      <c r="K41" s="31"/>
      <c r="L41" s="31"/>
      <c r="M41" s="31"/>
    </row>
    <row r="42" spans="1:13" ht="12.75">
      <c r="A42" s="37" t="s">
        <v>196</v>
      </c>
      <c r="B42" s="37"/>
      <c r="C42" s="37"/>
      <c r="D42" s="37"/>
      <c r="E42" s="37"/>
      <c r="F42" s="37">
        <f>SUM(F3:F41)</f>
        <v>11958</v>
      </c>
      <c r="H42" s="24"/>
      <c r="I42" s="24"/>
      <c r="J42" s="24"/>
      <c r="K42" s="24"/>
      <c r="L42" s="24"/>
      <c r="M42" s="24"/>
    </row>
    <row r="43" spans="1:13" ht="12.75">
      <c r="A43" s="39"/>
      <c r="B43" s="39"/>
      <c r="C43" s="39"/>
      <c r="D43" s="39"/>
      <c r="E43" s="39"/>
      <c r="F43" s="39"/>
      <c r="H43" s="24"/>
      <c r="I43" s="24"/>
      <c r="J43" s="24"/>
      <c r="K43" s="24"/>
      <c r="L43" s="24"/>
      <c r="M43" s="24"/>
    </row>
    <row r="44" spans="1:13" ht="12.75">
      <c r="A44" s="39"/>
      <c r="B44" s="39"/>
      <c r="C44" s="39"/>
      <c r="D44" s="39"/>
      <c r="E44" s="39"/>
      <c r="F44" s="39"/>
      <c r="H44" s="24"/>
      <c r="I44" s="24"/>
      <c r="J44" s="24"/>
      <c r="K44" s="24"/>
      <c r="L44" s="24"/>
      <c r="M44" s="24"/>
    </row>
    <row r="45" spans="1:6" ht="12.75">
      <c r="A45" s="34">
        <v>39052</v>
      </c>
      <c r="B45" s="35"/>
      <c r="C45" s="35"/>
      <c r="D45" s="35"/>
      <c r="E45" s="35"/>
      <c r="F45" s="35"/>
    </row>
    <row r="46" spans="1:6" ht="12.75">
      <c r="A46" s="35" t="s">
        <v>64</v>
      </c>
      <c r="B46" s="35"/>
      <c r="C46" s="35"/>
      <c r="D46" s="35"/>
      <c r="E46" s="35"/>
      <c r="F46" s="35">
        <f>SUM(E47:E60)</f>
        <v>7250</v>
      </c>
    </row>
    <row r="47" spans="1:6" s="29" customFormat="1" ht="12.75">
      <c r="A47" s="35" t="s">
        <v>161</v>
      </c>
      <c r="B47" s="36"/>
      <c r="C47" s="36"/>
      <c r="D47" s="36"/>
      <c r="E47" s="35">
        <v>450</v>
      </c>
      <c r="F47" s="36"/>
    </row>
    <row r="48" spans="1:6" s="29" customFormat="1" ht="12.75">
      <c r="A48" s="35" t="s">
        <v>162</v>
      </c>
      <c r="B48" s="36"/>
      <c r="C48" s="36"/>
      <c r="D48" s="36"/>
      <c r="E48" s="35">
        <v>500</v>
      </c>
      <c r="F48" s="36"/>
    </row>
    <row r="49" spans="1:6" s="29" customFormat="1" ht="12.75">
      <c r="A49" s="35" t="s">
        <v>163</v>
      </c>
      <c r="B49" s="36"/>
      <c r="C49" s="36"/>
      <c r="D49" s="36"/>
      <c r="E49" s="35">
        <v>500</v>
      </c>
      <c r="F49" s="36"/>
    </row>
    <row r="50" spans="1:6" s="29" customFormat="1" ht="12.75">
      <c r="A50" s="35" t="s">
        <v>164</v>
      </c>
      <c r="B50" s="36"/>
      <c r="C50" s="36"/>
      <c r="D50" s="36"/>
      <c r="E50" s="35">
        <v>500</v>
      </c>
      <c r="F50" s="36"/>
    </row>
    <row r="51" spans="1:6" s="29" customFormat="1" ht="12.75">
      <c r="A51" s="35" t="s">
        <v>165</v>
      </c>
      <c r="B51" s="36"/>
      <c r="C51" s="36"/>
      <c r="D51" s="36"/>
      <c r="E51" s="35">
        <v>500</v>
      </c>
      <c r="F51" s="36"/>
    </row>
    <row r="52" spans="1:6" s="29" customFormat="1" ht="12.75">
      <c r="A52" s="35" t="s">
        <v>166</v>
      </c>
      <c r="B52" s="36"/>
      <c r="C52" s="36"/>
      <c r="D52" s="36"/>
      <c r="E52" s="35">
        <v>500</v>
      </c>
      <c r="F52" s="36"/>
    </row>
    <row r="53" spans="1:6" s="29" customFormat="1" ht="12.75">
      <c r="A53" s="35" t="s">
        <v>167</v>
      </c>
      <c r="B53" s="36"/>
      <c r="C53" s="36"/>
      <c r="D53" s="36"/>
      <c r="E53" s="35">
        <v>500</v>
      </c>
      <c r="F53" s="36"/>
    </row>
    <row r="54" spans="1:6" s="29" customFormat="1" ht="12.75">
      <c r="A54" s="35" t="s">
        <v>168</v>
      </c>
      <c r="B54" s="36"/>
      <c r="C54" s="36"/>
      <c r="D54" s="36"/>
      <c r="E54" s="35">
        <v>500</v>
      </c>
      <c r="F54" s="36"/>
    </row>
    <row r="55" spans="1:6" s="29" customFormat="1" ht="12.75">
      <c r="A55" s="35" t="s">
        <v>169</v>
      </c>
      <c r="B55" s="36"/>
      <c r="C55" s="36"/>
      <c r="D55" s="36"/>
      <c r="E55" s="35">
        <v>500</v>
      </c>
      <c r="F55" s="36"/>
    </row>
    <row r="56" spans="1:6" s="29" customFormat="1" ht="12.75">
      <c r="A56" s="35" t="s">
        <v>170</v>
      </c>
      <c r="B56" s="36"/>
      <c r="C56" s="36"/>
      <c r="D56" s="36"/>
      <c r="E56" s="35">
        <v>500</v>
      </c>
      <c r="F56" s="36"/>
    </row>
    <row r="57" spans="1:6" s="29" customFormat="1" ht="12.75">
      <c r="A57" s="35" t="s">
        <v>171</v>
      </c>
      <c r="B57" s="36"/>
      <c r="C57" s="36"/>
      <c r="D57" s="36"/>
      <c r="E57" s="35">
        <v>500</v>
      </c>
      <c r="F57" s="36"/>
    </row>
    <row r="58" spans="1:6" s="29" customFormat="1" ht="12.75">
      <c r="A58" s="35" t="s">
        <v>172</v>
      </c>
      <c r="B58" s="36"/>
      <c r="C58" s="36"/>
      <c r="D58" s="36"/>
      <c r="E58" s="35">
        <v>500</v>
      </c>
      <c r="F58" s="36"/>
    </row>
    <row r="59" spans="1:6" s="29" customFormat="1" ht="12.75">
      <c r="A59" s="35" t="s">
        <v>173</v>
      </c>
      <c r="B59" s="36"/>
      <c r="C59" s="36"/>
      <c r="D59" s="36"/>
      <c r="E59" s="35">
        <v>500</v>
      </c>
      <c r="F59" s="36"/>
    </row>
    <row r="60" spans="1:6" s="29" customFormat="1" ht="12.75">
      <c r="A60" s="35" t="s">
        <v>174</v>
      </c>
      <c r="B60" s="36"/>
      <c r="C60" s="36"/>
      <c r="D60" s="36"/>
      <c r="E60" s="35">
        <v>800</v>
      </c>
      <c r="F60" s="36"/>
    </row>
    <row r="61" spans="1:6" ht="12.75">
      <c r="A61" s="37" t="s">
        <v>110</v>
      </c>
      <c r="B61" s="35"/>
      <c r="C61" s="35"/>
      <c r="D61" s="35"/>
      <c r="E61" s="35"/>
      <c r="F61" s="35">
        <f>SUM(E62:E70)</f>
        <v>1800</v>
      </c>
    </row>
    <row r="62" spans="1:6" s="29" customFormat="1" ht="12.75">
      <c r="A62" s="35" t="s">
        <v>175</v>
      </c>
      <c r="B62" s="36"/>
      <c r="C62" s="36"/>
      <c r="D62" s="36"/>
      <c r="E62" s="36">
        <v>200</v>
      </c>
      <c r="F62" s="36"/>
    </row>
    <row r="63" spans="1:6" s="29" customFormat="1" ht="12.75">
      <c r="A63" s="35" t="s">
        <v>176</v>
      </c>
      <c r="B63" s="36"/>
      <c r="C63" s="36"/>
      <c r="D63" s="36"/>
      <c r="E63" s="36">
        <v>200</v>
      </c>
      <c r="F63" s="36"/>
    </row>
    <row r="64" spans="1:6" s="29" customFormat="1" ht="12.75">
      <c r="A64" s="35" t="s">
        <v>177</v>
      </c>
      <c r="B64" s="36"/>
      <c r="C64" s="36"/>
      <c r="D64" s="36"/>
      <c r="E64" s="36">
        <v>200</v>
      </c>
      <c r="F64" s="36"/>
    </row>
    <row r="65" spans="1:6" s="29" customFormat="1" ht="12.75">
      <c r="A65" s="35" t="s">
        <v>178</v>
      </c>
      <c r="B65" s="36"/>
      <c r="C65" s="36"/>
      <c r="D65" s="36"/>
      <c r="E65" s="36">
        <v>200</v>
      </c>
      <c r="F65" s="36"/>
    </row>
    <row r="66" spans="1:6" s="29" customFormat="1" ht="12.75">
      <c r="A66" s="35" t="s">
        <v>179</v>
      </c>
      <c r="B66" s="36"/>
      <c r="C66" s="36"/>
      <c r="D66" s="36"/>
      <c r="E66" s="36">
        <v>200</v>
      </c>
      <c r="F66" s="36"/>
    </row>
    <row r="67" spans="1:6" s="29" customFormat="1" ht="12.75">
      <c r="A67" s="35" t="s">
        <v>180</v>
      </c>
      <c r="B67" s="36"/>
      <c r="C67" s="36"/>
      <c r="D67" s="36"/>
      <c r="E67" s="36">
        <v>200</v>
      </c>
      <c r="F67" s="36"/>
    </row>
    <row r="68" spans="1:6" s="29" customFormat="1" ht="12.75">
      <c r="A68" s="35" t="s">
        <v>181</v>
      </c>
      <c r="B68" s="36"/>
      <c r="C68" s="36"/>
      <c r="D68" s="36"/>
      <c r="E68" s="36">
        <v>200</v>
      </c>
      <c r="F68" s="36"/>
    </row>
    <row r="69" spans="1:6" s="29" customFormat="1" ht="12.75">
      <c r="A69" s="35" t="s">
        <v>182</v>
      </c>
      <c r="B69" s="36"/>
      <c r="C69" s="36"/>
      <c r="D69" s="36"/>
      <c r="E69" s="36">
        <v>200</v>
      </c>
      <c r="F69" s="36"/>
    </row>
    <row r="70" spans="1:6" s="29" customFormat="1" ht="12.75">
      <c r="A70" s="35" t="s">
        <v>183</v>
      </c>
      <c r="B70" s="36"/>
      <c r="C70" s="36"/>
      <c r="D70" s="36"/>
      <c r="E70" s="36">
        <v>200</v>
      </c>
      <c r="F70" s="36"/>
    </row>
    <row r="71" spans="1:6" ht="12.75">
      <c r="A71" s="37" t="s">
        <v>5</v>
      </c>
      <c r="B71" s="35"/>
      <c r="C71" s="35"/>
      <c r="D71" s="35"/>
      <c r="E71" s="35"/>
      <c r="F71" s="35">
        <f>SUM(E72:E83)</f>
        <v>3130</v>
      </c>
    </row>
    <row r="72" spans="1:6" s="29" customFormat="1" ht="12.75">
      <c r="A72" s="35" t="s">
        <v>197</v>
      </c>
      <c r="B72" s="36"/>
      <c r="C72" s="36"/>
      <c r="D72" s="36"/>
      <c r="E72" s="35">
        <v>300</v>
      </c>
      <c r="F72" s="36"/>
    </row>
    <row r="73" spans="1:6" s="29" customFormat="1" ht="12.75">
      <c r="A73" s="35" t="s">
        <v>198</v>
      </c>
      <c r="B73" s="36"/>
      <c r="C73" s="36"/>
      <c r="D73" s="36"/>
      <c r="E73" s="35">
        <v>150</v>
      </c>
      <c r="F73" s="36"/>
    </row>
    <row r="74" spans="1:6" s="29" customFormat="1" ht="12.75">
      <c r="A74" s="35" t="s">
        <v>199</v>
      </c>
      <c r="B74" s="36"/>
      <c r="C74" s="36"/>
      <c r="D74" s="36"/>
      <c r="E74" s="35">
        <v>240</v>
      </c>
      <c r="F74" s="36"/>
    </row>
    <row r="75" spans="1:6" s="29" customFormat="1" ht="12.75">
      <c r="A75" s="35" t="s">
        <v>200</v>
      </c>
      <c r="B75" s="36"/>
      <c r="C75" s="36"/>
      <c r="D75" s="36"/>
      <c r="E75" s="35">
        <v>300</v>
      </c>
      <c r="F75" s="36"/>
    </row>
    <row r="76" spans="1:6" s="29" customFormat="1" ht="12.75">
      <c r="A76" s="35" t="s">
        <v>201</v>
      </c>
      <c r="B76" s="36"/>
      <c r="C76" s="36"/>
      <c r="D76" s="36"/>
      <c r="E76" s="35">
        <v>60</v>
      </c>
      <c r="F76" s="36"/>
    </row>
    <row r="77" spans="1:8" s="29" customFormat="1" ht="12.75">
      <c r="A77" s="35" t="s">
        <v>189</v>
      </c>
      <c r="B77" s="36"/>
      <c r="C77" s="36"/>
      <c r="D77" s="36"/>
      <c r="E77" s="35">
        <v>180</v>
      </c>
      <c r="F77" s="36"/>
      <c r="H77" s="24"/>
    </row>
    <row r="78" spans="1:9" s="29" customFormat="1" ht="12.75">
      <c r="A78" s="35" t="s">
        <v>202</v>
      </c>
      <c r="B78" s="36"/>
      <c r="C78" s="36"/>
      <c r="D78" s="36"/>
      <c r="E78" s="35">
        <v>300</v>
      </c>
      <c r="F78" s="36"/>
      <c r="H78" s="24"/>
      <c r="I78"/>
    </row>
    <row r="79" spans="1:6" s="29" customFormat="1" ht="12.75">
      <c r="A79" s="35" t="s">
        <v>203</v>
      </c>
      <c r="B79" s="36"/>
      <c r="C79" s="36"/>
      <c r="D79" s="36"/>
      <c r="E79" s="35">
        <v>240</v>
      </c>
      <c r="F79" s="36"/>
    </row>
    <row r="80" spans="1:6" s="29" customFormat="1" ht="12.75">
      <c r="A80" s="35" t="s">
        <v>204</v>
      </c>
      <c r="B80" s="36"/>
      <c r="C80" s="36"/>
      <c r="D80" s="36"/>
      <c r="E80" s="35">
        <v>300</v>
      </c>
      <c r="F80" s="36"/>
    </row>
    <row r="81" spans="1:6" s="29" customFormat="1" ht="12.75">
      <c r="A81" s="35" t="s">
        <v>205</v>
      </c>
      <c r="B81" s="36"/>
      <c r="C81" s="36"/>
      <c r="D81" s="36"/>
      <c r="E81" s="35">
        <v>30</v>
      </c>
      <c r="F81" s="36"/>
    </row>
    <row r="82" spans="1:6" s="29" customFormat="1" ht="12.75">
      <c r="A82" s="35" t="s">
        <v>206</v>
      </c>
      <c r="B82" s="36"/>
      <c r="C82" s="36"/>
      <c r="D82" s="36"/>
      <c r="E82" s="35">
        <v>250</v>
      </c>
      <c r="F82" s="36"/>
    </row>
    <row r="83" spans="1:6" s="29" customFormat="1" ht="12.75">
      <c r="A83" s="35" t="s">
        <v>195</v>
      </c>
      <c r="B83" s="36"/>
      <c r="C83" s="36"/>
      <c r="D83" s="36"/>
      <c r="E83" s="38">
        <v>780</v>
      </c>
      <c r="F83" s="36"/>
    </row>
    <row r="84" spans="1:6" ht="12.75">
      <c r="A84" s="37" t="s">
        <v>220</v>
      </c>
      <c r="B84" s="37"/>
      <c r="C84" s="37"/>
      <c r="D84" s="37"/>
      <c r="E84" s="37"/>
      <c r="F84" s="37">
        <f>SUM(F46:F83)</f>
        <v>12180</v>
      </c>
    </row>
    <row r="85" spans="1:6" ht="12.75">
      <c r="A85" s="39"/>
      <c r="B85" s="39"/>
      <c r="C85" s="39"/>
      <c r="D85" s="39"/>
      <c r="E85" s="39"/>
      <c r="F85" s="39"/>
    </row>
    <row r="86" spans="1:6" ht="12.75">
      <c r="A86" s="39"/>
      <c r="B86" s="39"/>
      <c r="C86" s="39"/>
      <c r="D86" s="39"/>
      <c r="E86" s="39"/>
      <c r="F86" s="39"/>
    </row>
    <row r="87" spans="1:6" ht="12.75">
      <c r="A87" s="34">
        <v>39089</v>
      </c>
      <c r="B87" s="35"/>
      <c r="C87" s="35"/>
      <c r="D87" s="35"/>
      <c r="E87" s="35"/>
      <c r="F87" s="35"/>
    </row>
    <row r="88" spans="1:6" ht="12.75">
      <c r="A88" s="35" t="s">
        <v>64</v>
      </c>
      <c r="B88" s="35"/>
      <c r="C88" s="35"/>
      <c r="D88" s="35"/>
      <c r="E88" s="35"/>
      <c r="F88" s="35">
        <f>SUM(E89:E102)</f>
        <v>7250</v>
      </c>
    </row>
    <row r="89" spans="1:6" ht="12.75">
      <c r="A89" s="35" t="s">
        <v>161</v>
      </c>
      <c r="B89" s="36"/>
      <c r="C89" s="36"/>
      <c r="D89" s="36"/>
      <c r="E89" s="35">
        <v>450</v>
      </c>
      <c r="F89" s="36"/>
    </row>
    <row r="90" spans="1:6" ht="12.75">
      <c r="A90" s="35" t="s">
        <v>162</v>
      </c>
      <c r="B90" s="36"/>
      <c r="C90" s="36"/>
      <c r="D90" s="36"/>
      <c r="E90" s="35">
        <v>500</v>
      </c>
      <c r="F90" s="36"/>
    </row>
    <row r="91" spans="1:6" ht="12.75">
      <c r="A91" s="35" t="s">
        <v>163</v>
      </c>
      <c r="B91" s="36"/>
      <c r="C91" s="36"/>
      <c r="D91" s="36"/>
      <c r="E91" s="35">
        <v>500</v>
      </c>
      <c r="F91" s="36"/>
    </row>
    <row r="92" spans="1:6" ht="12.75">
      <c r="A92" s="35" t="s">
        <v>164</v>
      </c>
      <c r="B92" s="36"/>
      <c r="C92" s="36"/>
      <c r="D92" s="36"/>
      <c r="E92" s="35">
        <v>500</v>
      </c>
      <c r="F92" s="36"/>
    </row>
    <row r="93" spans="1:6" ht="12.75">
      <c r="A93" s="35" t="s">
        <v>165</v>
      </c>
      <c r="B93" s="36"/>
      <c r="C93" s="36"/>
      <c r="D93" s="36"/>
      <c r="E93" s="35">
        <v>500</v>
      </c>
      <c r="F93" s="36"/>
    </row>
    <row r="94" spans="1:6" ht="12.75">
      <c r="A94" s="35" t="s">
        <v>166</v>
      </c>
      <c r="B94" s="36"/>
      <c r="C94" s="36"/>
      <c r="D94" s="36"/>
      <c r="E94" s="35">
        <v>500</v>
      </c>
      <c r="F94" s="36"/>
    </row>
    <row r="95" spans="1:6" ht="12.75">
      <c r="A95" s="35" t="s">
        <v>167</v>
      </c>
      <c r="B95" s="36"/>
      <c r="C95" s="36"/>
      <c r="D95" s="36"/>
      <c r="E95" s="35">
        <v>500</v>
      </c>
      <c r="F95" s="36"/>
    </row>
    <row r="96" spans="1:6" ht="12.75">
      <c r="A96" s="35" t="s">
        <v>168</v>
      </c>
      <c r="B96" s="36"/>
      <c r="C96" s="36"/>
      <c r="D96" s="36"/>
      <c r="E96" s="35">
        <v>500</v>
      </c>
      <c r="F96" s="36"/>
    </row>
    <row r="97" spans="1:6" ht="12.75">
      <c r="A97" s="35" t="s">
        <v>169</v>
      </c>
      <c r="B97" s="36"/>
      <c r="C97" s="36"/>
      <c r="D97" s="36"/>
      <c r="E97" s="35">
        <v>500</v>
      </c>
      <c r="F97" s="36"/>
    </row>
    <row r="98" spans="1:6" ht="12.75">
      <c r="A98" s="35" t="s">
        <v>170</v>
      </c>
      <c r="B98" s="36"/>
      <c r="C98" s="36"/>
      <c r="D98" s="36"/>
      <c r="E98" s="35">
        <v>500</v>
      </c>
      <c r="F98" s="36"/>
    </row>
    <row r="99" spans="1:6" ht="12.75">
      <c r="A99" s="35" t="s">
        <v>171</v>
      </c>
      <c r="B99" s="36"/>
      <c r="C99" s="36"/>
      <c r="D99" s="36"/>
      <c r="E99" s="35">
        <v>500</v>
      </c>
      <c r="F99" s="36"/>
    </row>
    <row r="100" spans="1:6" ht="12.75">
      <c r="A100" s="35" t="s">
        <v>172</v>
      </c>
      <c r="B100" s="36"/>
      <c r="C100" s="36"/>
      <c r="D100" s="36"/>
      <c r="E100" s="35">
        <v>500</v>
      </c>
      <c r="F100" s="36"/>
    </row>
    <row r="101" spans="1:6" ht="12.75">
      <c r="A101" s="35" t="s">
        <v>173</v>
      </c>
      <c r="B101" s="36"/>
      <c r="C101" s="36"/>
      <c r="D101" s="36"/>
      <c r="E101" s="35">
        <v>500</v>
      </c>
      <c r="F101" s="36"/>
    </row>
    <row r="102" spans="1:6" ht="12.75">
      <c r="A102" s="35" t="s">
        <v>174</v>
      </c>
      <c r="B102" s="36"/>
      <c r="C102" s="36"/>
      <c r="D102" s="36"/>
      <c r="E102" s="35">
        <v>800</v>
      </c>
      <c r="F102" s="36"/>
    </row>
    <row r="103" spans="1:6" ht="12.75">
      <c r="A103" s="37" t="s">
        <v>110</v>
      </c>
      <c r="B103" s="35"/>
      <c r="C103" s="35"/>
      <c r="D103" s="35"/>
      <c r="E103" s="35"/>
      <c r="F103" s="35">
        <f>SUM(E104:E112)</f>
        <v>1800</v>
      </c>
    </row>
    <row r="104" spans="1:6" ht="12.75">
      <c r="A104" s="35" t="s">
        <v>175</v>
      </c>
      <c r="B104" s="36"/>
      <c r="C104" s="36"/>
      <c r="D104" s="36"/>
      <c r="E104" s="35">
        <v>200</v>
      </c>
      <c r="F104" s="36"/>
    </row>
    <row r="105" spans="1:6" ht="12.75">
      <c r="A105" s="35" t="s">
        <v>176</v>
      </c>
      <c r="B105" s="36"/>
      <c r="C105" s="36"/>
      <c r="D105" s="36"/>
      <c r="E105" s="35">
        <v>200</v>
      </c>
      <c r="F105" s="36"/>
    </row>
    <row r="106" spans="1:6" ht="12.75">
      <c r="A106" s="35" t="s">
        <v>177</v>
      </c>
      <c r="B106" s="36"/>
      <c r="C106" s="36"/>
      <c r="D106" s="36"/>
      <c r="E106" s="35">
        <v>200</v>
      </c>
      <c r="F106" s="36"/>
    </row>
    <row r="107" spans="1:6" ht="12.75">
      <c r="A107" s="35" t="s">
        <v>178</v>
      </c>
      <c r="B107" s="36"/>
      <c r="C107" s="36"/>
      <c r="D107" s="36"/>
      <c r="E107" s="35">
        <v>200</v>
      </c>
      <c r="F107" s="36"/>
    </row>
    <row r="108" spans="1:6" ht="12.75">
      <c r="A108" s="35" t="s">
        <v>179</v>
      </c>
      <c r="B108" s="36"/>
      <c r="C108" s="36"/>
      <c r="D108" s="36"/>
      <c r="E108" s="35">
        <v>200</v>
      </c>
      <c r="F108" s="36"/>
    </row>
    <row r="109" spans="1:6" ht="12.75">
      <c r="A109" s="35" t="s">
        <v>180</v>
      </c>
      <c r="B109" s="36"/>
      <c r="C109" s="36"/>
      <c r="D109" s="36"/>
      <c r="E109" s="35">
        <v>200</v>
      </c>
      <c r="F109" s="36"/>
    </row>
    <row r="110" spans="1:6" ht="12.75">
      <c r="A110" s="35" t="s">
        <v>181</v>
      </c>
      <c r="B110" s="36"/>
      <c r="C110" s="36"/>
      <c r="D110" s="36"/>
      <c r="E110" s="35">
        <v>200</v>
      </c>
      <c r="F110" s="36"/>
    </row>
    <row r="111" spans="1:6" ht="12.75">
      <c r="A111" s="35" t="s">
        <v>182</v>
      </c>
      <c r="B111" s="36"/>
      <c r="C111" s="36"/>
      <c r="D111" s="36"/>
      <c r="E111" s="35">
        <v>200</v>
      </c>
      <c r="F111" s="36"/>
    </row>
    <row r="112" spans="1:6" ht="12.75">
      <c r="A112" s="35" t="s">
        <v>183</v>
      </c>
      <c r="B112" s="36"/>
      <c r="C112" s="36"/>
      <c r="D112" s="36"/>
      <c r="E112" s="35">
        <v>200</v>
      </c>
      <c r="F112" s="36"/>
    </row>
    <row r="113" spans="1:6" ht="12.75">
      <c r="A113" s="37" t="s">
        <v>5</v>
      </c>
      <c r="B113" s="35"/>
      <c r="C113" s="35"/>
      <c r="D113" s="35"/>
      <c r="E113" s="35"/>
      <c r="F113" s="35">
        <f>SUM(E114:E127)</f>
        <v>5011</v>
      </c>
    </row>
    <row r="114" spans="1:6" ht="12.75">
      <c r="A114" s="35" t="s">
        <v>207</v>
      </c>
      <c r="B114" s="36"/>
      <c r="C114" s="36"/>
      <c r="D114" s="36"/>
      <c r="E114" s="35">
        <v>720</v>
      </c>
      <c r="F114" s="36"/>
    </row>
    <row r="115" spans="1:6" ht="12.75">
      <c r="A115" s="35" t="s">
        <v>208</v>
      </c>
      <c r="B115" s="36"/>
      <c r="C115" s="36"/>
      <c r="D115" s="36"/>
      <c r="E115" s="35">
        <v>720</v>
      </c>
      <c r="F115" s="36"/>
    </row>
    <row r="116" spans="1:6" ht="12.75">
      <c r="A116" s="35" t="s">
        <v>191</v>
      </c>
      <c r="B116" s="36"/>
      <c r="C116" s="36"/>
      <c r="D116" s="36"/>
      <c r="E116" s="35">
        <v>40</v>
      </c>
      <c r="F116" s="36"/>
    </row>
    <row r="117" spans="1:6" ht="12.75">
      <c r="A117" s="35" t="s">
        <v>209</v>
      </c>
      <c r="B117" s="36"/>
      <c r="C117" s="36"/>
      <c r="D117" s="36"/>
      <c r="E117" s="35">
        <v>200</v>
      </c>
      <c r="F117" s="36"/>
    </row>
    <row r="118" spans="1:6" ht="12.75">
      <c r="A118" s="35" t="s">
        <v>210</v>
      </c>
      <c r="B118" s="36"/>
      <c r="C118" s="36"/>
      <c r="D118" s="36"/>
      <c r="E118" s="35">
        <v>210</v>
      </c>
      <c r="F118" s="36"/>
    </row>
    <row r="119" spans="1:6" ht="12.75">
      <c r="A119" s="35" t="s">
        <v>211</v>
      </c>
      <c r="B119" s="36"/>
      <c r="C119" s="36"/>
      <c r="D119" s="36"/>
      <c r="E119" s="35">
        <v>500</v>
      </c>
      <c r="F119" s="36"/>
    </row>
    <row r="120" spans="1:6" ht="12.75">
      <c r="A120" s="35" t="s">
        <v>212</v>
      </c>
      <c r="B120" s="36"/>
      <c r="C120" s="36"/>
      <c r="D120" s="36"/>
      <c r="E120" s="35">
        <v>21</v>
      </c>
      <c r="F120" s="36"/>
    </row>
    <row r="121" spans="1:6" ht="12.75">
      <c r="A121" s="35" t="s">
        <v>213</v>
      </c>
      <c r="B121" s="36"/>
      <c r="C121" s="36"/>
      <c r="D121" s="36"/>
      <c r="E121" s="35">
        <v>300</v>
      </c>
      <c r="F121" s="36"/>
    </row>
    <row r="122" spans="1:6" ht="12.75">
      <c r="A122" s="35" t="s">
        <v>214</v>
      </c>
      <c r="B122" s="36"/>
      <c r="C122" s="36"/>
      <c r="D122" s="36"/>
      <c r="E122" s="35">
        <v>170</v>
      </c>
      <c r="F122" s="36"/>
    </row>
    <row r="123" spans="1:6" ht="12.75">
      <c r="A123" s="35" t="s">
        <v>215</v>
      </c>
      <c r="B123" s="36"/>
      <c r="C123" s="36"/>
      <c r="D123" s="36"/>
      <c r="E123" s="35">
        <v>300</v>
      </c>
      <c r="F123" s="36"/>
    </row>
    <row r="124" spans="1:6" ht="12.75">
      <c r="A124" s="35" t="s">
        <v>216</v>
      </c>
      <c r="B124" s="36"/>
      <c r="C124" s="36"/>
      <c r="D124" s="36"/>
      <c r="E124" s="35">
        <v>150</v>
      </c>
      <c r="F124" s="36"/>
    </row>
    <row r="125" spans="1:6" ht="12.75">
      <c r="A125" s="40" t="s">
        <v>217</v>
      </c>
      <c r="B125" s="36"/>
      <c r="C125" s="36"/>
      <c r="D125" s="36"/>
      <c r="E125" s="40">
        <v>500</v>
      </c>
      <c r="F125" s="36"/>
    </row>
    <row r="126" spans="1:6" ht="12.75">
      <c r="A126" s="40" t="s">
        <v>218</v>
      </c>
      <c r="B126" s="36"/>
      <c r="C126" s="36"/>
      <c r="D126" s="36"/>
      <c r="E126" s="40">
        <v>400</v>
      </c>
      <c r="F126" s="36"/>
    </row>
    <row r="127" spans="1:6" ht="12.75">
      <c r="A127" s="35" t="s">
        <v>195</v>
      </c>
      <c r="B127" s="36"/>
      <c r="C127" s="36"/>
      <c r="D127" s="36"/>
      <c r="E127" s="38">
        <v>780</v>
      </c>
      <c r="F127" s="36"/>
    </row>
    <row r="128" spans="1:6" ht="12.75">
      <c r="A128" s="37" t="s">
        <v>219</v>
      </c>
      <c r="B128" s="37"/>
      <c r="C128" s="37"/>
      <c r="D128" s="37"/>
      <c r="E128" s="37"/>
      <c r="F128" s="37">
        <f>SUM(F88:F127)</f>
        <v>14061</v>
      </c>
    </row>
    <row r="129" spans="1:6" ht="12.75">
      <c r="A129" s="39"/>
      <c r="B129" s="39"/>
      <c r="C129" s="39"/>
      <c r="D129" s="39"/>
      <c r="E129" s="39"/>
      <c r="F129" s="39"/>
    </row>
    <row r="130" spans="1:6" ht="12.75">
      <c r="A130" s="41" t="s">
        <v>221</v>
      </c>
      <c r="B130" s="37"/>
      <c r="C130" s="37"/>
      <c r="D130" s="37"/>
      <c r="E130" s="37"/>
      <c r="F130" s="37">
        <f>F128+F84+F42</f>
        <v>38199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0"/>
  <sheetViews>
    <sheetView workbookViewId="0" topLeftCell="A90">
      <selection activeCell="C120" sqref="C120"/>
    </sheetView>
  </sheetViews>
  <sheetFormatPr defaultColWidth="9.140625" defaultRowHeight="12.75"/>
  <cols>
    <col min="1" max="1" width="37.140625" style="0" bestFit="1" customWidth="1"/>
  </cols>
  <sheetData>
    <row r="2" ht="12.75">
      <c r="A2" s="42">
        <v>39114</v>
      </c>
    </row>
    <row r="3" spans="1:3" ht="12.75">
      <c r="A3" s="17" t="s">
        <v>0</v>
      </c>
      <c r="B3" s="4"/>
      <c r="C3" s="64">
        <f>SUM(B4:B17)</f>
        <v>7250</v>
      </c>
    </row>
    <row r="4" spans="1:3" ht="12.75">
      <c r="A4" s="4" t="s">
        <v>161</v>
      </c>
      <c r="B4" s="4">
        <v>450</v>
      </c>
      <c r="C4" s="65"/>
    </row>
    <row r="5" spans="1:3" ht="12.75">
      <c r="A5" s="4" t="s">
        <v>162</v>
      </c>
      <c r="B5" s="4">
        <v>500</v>
      </c>
      <c r="C5" s="65"/>
    </row>
    <row r="6" spans="1:3" ht="12.75">
      <c r="A6" s="4" t="s">
        <v>163</v>
      </c>
      <c r="B6" s="4">
        <v>500</v>
      </c>
      <c r="C6" s="66"/>
    </row>
    <row r="7" spans="1:3" ht="12.75">
      <c r="A7" s="4" t="s">
        <v>164</v>
      </c>
      <c r="B7" s="4">
        <v>500</v>
      </c>
      <c r="C7" s="66"/>
    </row>
    <row r="8" spans="1:3" ht="12.75">
      <c r="A8" s="4" t="s">
        <v>165</v>
      </c>
      <c r="B8" s="4">
        <v>500</v>
      </c>
      <c r="C8" s="66"/>
    </row>
    <row r="9" spans="1:3" ht="12.75">
      <c r="A9" s="4" t="s">
        <v>166</v>
      </c>
      <c r="B9" s="4">
        <v>500</v>
      </c>
      <c r="C9" s="66"/>
    </row>
    <row r="10" spans="1:3" ht="12.75">
      <c r="A10" s="4" t="s">
        <v>167</v>
      </c>
      <c r="B10" s="4">
        <v>500</v>
      </c>
      <c r="C10" s="66"/>
    </row>
    <row r="11" spans="1:3" ht="12.75">
      <c r="A11" s="4" t="s">
        <v>168</v>
      </c>
      <c r="B11" s="4">
        <v>500</v>
      </c>
      <c r="C11" s="66"/>
    </row>
    <row r="12" spans="1:3" ht="12.75">
      <c r="A12" s="4" t="s">
        <v>169</v>
      </c>
      <c r="B12" s="4">
        <v>500</v>
      </c>
      <c r="C12" s="66"/>
    </row>
    <row r="13" spans="1:3" ht="12.75">
      <c r="A13" s="4" t="s">
        <v>170</v>
      </c>
      <c r="B13" s="4">
        <v>500</v>
      </c>
      <c r="C13" s="66"/>
    </row>
    <row r="14" spans="1:3" ht="12.75">
      <c r="A14" s="4" t="s">
        <v>171</v>
      </c>
      <c r="B14" s="4">
        <v>500</v>
      </c>
      <c r="C14" s="66"/>
    </row>
    <row r="15" spans="1:3" ht="12.75">
      <c r="A15" s="4" t="s">
        <v>172</v>
      </c>
      <c r="B15" s="4">
        <v>500</v>
      </c>
      <c r="C15" s="66"/>
    </row>
    <row r="16" spans="1:3" ht="12.75">
      <c r="A16" s="4" t="s">
        <v>173</v>
      </c>
      <c r="B16" s="4">
        <v>500</v>
      </c>
      <c r="C16" s="66"/>
    </row>
    <row r="17" spans="1:3" ht="12.75">
      <c r="A17" s="4" t="s">
        <v>174</v>
      </c>
      <c r="B17" s="4">
        <v>800</v>
      </c>
      <c r="C17" s="67"/>
    </row>
    <row r="18" spans="1:3" ht="12.75">
      <c r="A18" s="17" t="s">
        <v>24</v>
      </c>
      <c r="B18" s="4"/>
      <c r="C18" s="68">
        <f>SUM(B19:B27)</f>
        <v>1800</v>
      </c>
    </row>
    <row r="19" spans="1:3" ht="12.75">
      <c r="A19" s="4" t="s">
        <v>175</v>
      </c>
      <c r="B19" s="4">
        <v>200</v>
      </c>
      <c r="C19" s="66"/>
    </row>
    <row r="20" spans="1:3" ht="12.75">
      <c r="A20" s="4" t="s">
        <v>176</v>
      </c>
      <c r="B20" s="4">
        <v>200</v>
      </c>
      <c r="C20" s="66"/>
    </row>
    <row r="21" spans="1:3" ht="12.75">
      <c r="A21" s="4" t="s">
        <v>177</v>
      </c>
      <c r="B21" s="4">
        <v>200</v>
      </c>
      <c r="C21" s="66"/>
    </row>
    <row r="22" spans="1:3" ht="12.75">
      <c r="A22" s="4" t="s">
        <v>178</v>
      </c>
      <c r="B22" s="4">
        <v>200</v>
      </c>
      <c r="C22" s="66"/>
    </row>
    <row r="23" spans="1:3" ht="12.75">
      <c r="A23" s="4" t="s">
        <v>179</v>
      </c>
      <c r="B23" s="4">
        <v>200</v>
      </c>
      <c r="C23" s="66"/>
    </row>
    <row r="24" spans="1:3" ht="12.75">
      <c r="A24" s="4" t="s">
        <v>180</v>
      </c>
      <c r="B24" s="4">
        <v>200</v>
      </c>
      <c r="C24" s="66"/>
    </row>
    <row r="25" spans="1:3" ht="12.75">
      <c r="A25" s="4" t="s">
        <v>181</v>
      </c>
      <c r="B25" s="4">
        <v>200</v>
      </c>
      <c r="C25" s="66"/>
    </row>
    <row r="26" spans="1:3" ht="12.75">
      <c r="A26" s="4" t="s">
        <v>182</v>
      </c>
      <c r="B26" s="4">
        <v>200</v>
      </c>
      <c r="C26" s="66"/>
    </row>
    <row r="27" spans="1:3" ht="12.75">
      <c r="A27" s="4" t="s">
        <v>183</v>
      </c>
      <c r="B27" s="4">
        <v>200</v>
      </c>
      <c r="C27" s="67"/>
    </row>
    <row r="28" spans="1:3" ht="12.75">
      <c r="A28" s="17" t="s">
        <v>5</v>
      </c>
      <c r="B28" s="4"/>
      <c r="C28" s="68">
        <f>SUM(B29:B42)</f>
        <v>3125</v>
      </c>
    </row>
    <row r="29" spans="1:3" ht="12.75">
      <c r="A29" s="4" t="s">
        <v>217</v>
      </c>
      <c r="B29" s="4">
        <f>100*5</f>
        <v>500</v>
      </c>
      <c r="C29" s="66"/>
    </row>
    <row r="30" spans="1:3" ht="12.75">
      <c r="A30" s="4" t="s">
        <v>224</v>
      </c>
      <c r="B30" s="4">
        <f>30*4</f>
        <v>120</v>
      </c>
      <c r="C30" s="66"/>
    </row>
    <row r="31" spans="1:3" ht="12.75">
      <c r="A31" s="4" t="s">
        <v>191</v>
      </c>
      <c r="B31" s="4">
        <v>40</v>
      </c>
      <c r="C31" s="66"/>
    </row>
    <row r="32" spans="1:3" ht="12.75">
      <c r="A32" s="4" t="s">
        <v>225</v>
      </c>
      <c r="B32" s="4">
        <f>100*4</f>
        <v>400</v>
      </c>
      <c r="C32" s="66"/>
    </row>
    <row r="33" spans="1:3" ht="12.75">
      <c r="A33" s="4" t="s">
        <v>226</v>
      </c>
      <c r="B33" s="4">
        <f>5*7</f>
        <v>35</v>
      </c>
      <c r="C33" s="66"/>
    </row>
    <row r="34" spans="1:3" ht="12.75">
      <c r="A34" s="4" t="s">
        <v>227</v>
      </c>
      <c r="B34" s="4">
        <f>5*20</f>
        <v>100</v>
      </c>
      <c r="C34" s="66"/>
    </row>
    <row r="35" spans="1:3" ht="12.75">
      <c r="A35" s="4" t="s">
        <v>228</v>
      </c>
      <c r="B35" s="4">
        <v>50</v>
      </c>
      <c r="C35" s="66"/>
    </row>
    <row r="36" spans="1:3" ht="12.75">
      <c r="A36" s="4" t="s">
        <v>229</v>
      </c>
      <c r="B36" s="4">
        <f>10*20</f>
        <v>200</v>
      </c>
      <c r="C36" s="66"/>
    </row>
    <row r="37" spans="1:3" ht="12.75">
      <c r="A37" s="4" t="s">
        <v>230</v>
      </c>
      <c r="B37" s="4">
        <f>200*3</f>
        <v>600</v>
      </c>
      <c r="C37" s="66"/>
    </row>
    <row r="38" spans="1:3" ht="12.75">
      <c r="A38" s="4" t="s">
        <v>215</v>
      </c>
      <c r="B38" s="4">
        <v>300</v>
      </c>
      <c r="C38" s="66"/>
    </row>
    <row r="39" spans="1:3" ht="12.75">
      <c r="A39" s="7" t="s">
        <v>231</v>
      </c>
      <c r="B39" s="69">
        <v>390</v>
      </c>
      <c r="C39" s="66"/>
    </row>
    <row r="40" spans="1:3" ht="12.75">
      <c r="A40" s="70" t="s">
        <v>232</v>
      </c>
      <c r="B40" s="70">
        <v>390</v>
      </c>
      <c r="C40" s="66"/>
    </row>
    <row r="41" spans="1:3" ht="12.75">
      <c r="A41" s="40"/>
      <c r="B41" s="40"/>
      <c r="C41" s="66"/>
    </row>
    <row r="42" spans="1:3" ht="13.5" thickBot="1">
      <c r="A42" s="4"/>
      <c r="B42" s="71"/>
      <c r="C42" s="66"/>
    </row>
    <row r="43" spans="2:3" ht="13.5" thickBot="1">
      <c r="B43" s="72" t="s">
        <v>25</v>
      </c>
      <c r="C43" s="73">
        <f>SUM(C3:C42)</f>
        <v>12175</v>
      </c>
    </row>
    <row r="45" ht="12.75">
      <c r="A45" s="42">
        <v>39142</v>
      </c>
    </row>
    <row r="46" spans="1:3" ht="12.75">
      <c r="A46" s="17" t="s">
        <v>0</v>
      </c>
      <c r="B46" s="4"/>
      <c r="C46" s="68">
        <f>SUM(B47:B60)</f>
        <v>7250</v>
      </c>
    </row>
    <row r="47" spans="1:3" ht="12.75">
      <c r="A47" s="4" t="s">
        <v>161</v>
      </c>
      <c r="B47" s="4">
        <v>450</v>
      </c>
      <c r="C47" s="66"/>
    </row>
    <row r="48" spans="1:3" ht="12.75">
      <c r="A48" s="4" t="s">
        <v>162</v>
      </c>
      <c r="B48" s="4">
        <v>500</v>
      </c>
      <c r="C48" s="66"/>
    </row>
    <row r="49" spans="1:3" ht="12.75">
      <c r="A49" s="4" t="s">
        <v>163</v>
      </c>
      <c r="B49" s="4">
        <v>500</v>
      </c>
      <c r="C49" s="66"/>
    </row>
    <row r="50" spans="1:3" ht="12.75">
      <c r="A50" s="4" t="s">
        <v>164</v>
      </c>
      <c r="B50" s="4">
        <v>500</v>
      </c>
      <c r="C50" s="66"/>
    </row>
    <row r="51" spans="1:3" ht="12.75">
      <c r="A51" s="4" t="s">
        <v>165</v>
      </c>
      <c r="B51" s="4">
        <v>500</v>
      </c>
      <c r="C51" s="66"/>
    </row>
    <row r="52" spans="1:3" ht="12.75">
      <c r="A52" s="4" t="s">
        <v>166</v>
      </c>
      <c r="B52" s="4">
        <v>500</v>
      </c>
      <c r="C52" s="66"/>
    </row>
    <row r="53" spans="1:3" ht="12.75">
      <c r="A53" s="4" t="s">
        <v>167</v>
      </c>
      <c r="B53" s="4">
        <v>500</v>
      </c>
      <c r="C53" s="66"/>
    </row>
    <row r="54" spans="1:3" ht="12.75">
      <c r="A54" s="4" t="s">
        <v>168</v>
      </c>
      <c r="B54" s="4">
        <v>500</v>
      </c>
      <c r="C54" s="66"/>
    </row>
    <row r="55" spans="1:3" ht="12.75">
      <c r="A55" s="4" t="s">
        <v>169</v>
      </c>
      <c r="B55" s="4">
        <v>500</v>
      </c>
      <c r="C55" s="66"/>
    </row>
    <row r="56" spans="1:3" ht="12.75">
      <c r="A56" s="4" t="s">
        <v>170</v>
      </c>
      <c r="B56" s="4">
        <v>500</v>
      </c>
      <c r="C56" s="66"/>
    </row>
    <row r="57" spans="1:3" ht="12.75">
      <c r="A57" s="4" t="s">
        <v>171</v>
      </c>
      <c r="B57" s="4">
        <v>500</v>
      </c>
      <c r="C57" s="66"/>
    </row>
    <row r="58" spans="1:3" ht="12.75">
      <c r="A58" s="4" t="s">
        <v>172</v>
      </c>
      <c r="B58" s="4">
        <v>500</v>
      </c>
      <c r="C58" s="66"/>
    </row>
    <row r="59" spans="1:3" ht="12.75">
      <c r="A59" s="4" t="s">
        <v>173</v>
      </c>
      <c r="B59" s="4">
        <v>500</v>
      </c>
      <c r="C59" s="66"/>
    </row>
    <row r="60" spans="1:3" ht="12.75">
      <c r="A60" s="4" t="s">
        <v>174</v>
      </c>
      <c r="B60" s="4">
        <v>800</v>
      </c>
      <c r="C60" s="67"/>
    </row>
    <row r="61" spans="1:3" ht="12.75">
      <c r="A61" s="17" t="s">
        <v>24</v>
      </c>
      <c r="B61" s="4"/>
      <c r="C61" s="68">
        <f>SUM(B62:B70)</f>
        <v>1800</v>
      </c>
    </row>
    <row r="62" spans="1:3" ht="12.75">
      <c r="A62" s="4" t="s">
        <v>175</v>
      </c>
      <c r="B62" s="4">
        <v>200</v>
      </c>
      <c r="C62" s="66"/>
    </row>
    <row r="63" spans="1:3" ht="12.75">
      <c r="A63" s="4" t="s">
        <v>176</v>
      </c>
      <c r="B63" s="4">
        <v>200</v>
      </c>
      <c r="C63" s="66"/>
    </row>
    <row r="64" spans="1:3" ht="12.75">
      <c r="A64" s="4" t="s">
        <v>177</v>
      </c>
      <c r="B64" s="4">
        <v>200</v>
      </c>
      <c r="C64" s="66"/>
    </row>
    <row r="65" spans="1:3" ht="12.75">
      <c r="A65" s="4" t="s">
        <v>178</v>
      </c>
      <c r="B65" s="4">
        <v>200</v>
      </c>
      <c r="C65" s="66"/>
    </row>
    <row r="66" spans="1:3" ht="12.75">
      <c r="A66" s="4" t="s">
        <v>179</v>
      </c>
      <c r="B66" s="4">
        <v>200</v>
      </c>
      <c r="C66" s="66"/>
    </row>
    <row r="67" spans="1:3" ht="12.75">
      <c r="A67" s="4" t="s">
        <v>180</v>
      </c>
      <c r="B67" s="4">
        <v>200</v>
      </c>
      <c r="C67" s="66"/>
    </row>
    <row r="68" spans="1:3" ht="12.75">
      <c r="A68" s="4" t="s">
        <v>181</v>
      </c>
      <c r="B68" s="4">
        <v>200</v>
      </c>
      <c r="C68" s="66"/>
    </row>
    <row r="69" spans="1:3" ht="12.75">
      <c r="A69" s="4" t="s">
        <v>182</v>
      </c>
      <c r="B69" s="4">
        <v>200</v>
      </c>
      <c r="C69" s="66"/>
    </row>
    <row r="70" spans="1:3" ht="12.75">
      <c r="A70" s="4" t="s">
        <v>183</v>
      </c>
      <c r="B70" s="4">
        <v>200</v>
      </c>
      <c r="C70" s="67"/>
    </row>
    <row r="71" spans="1:3" ht="12.75">
      <c r="A71" s="17" t="s">
        <v>5</v>
      </c>
      <c r="B71" s="4"/>
      <c r="C71" s="68">
        <f>SUM(B72:B82)</f>
        <v>2750</v>
      </c>
    </row>
    <row r="72" spans="1:3" ht="12.75">
      <c r="A72" s="4" t="s">
        <v>233</v>
      </c>
      <c r="B72" s="4">
        <f>3*10</f>
        <v>30</v>
      </c>
      <c r="C72" s="66"/>
    </row>
    <row r="73" spans="1:3" ht="12.75">
      <c r="A73" s="4" t="s">
        <v>234</v>
      </c>
      <c r="B73" s="4">
        <f>6*30</f>
        <v>180</v>
      </c>
      <c r="C73" s="66"/>
    </row>
    <row r="74" spans="1:3" ht="12.75">
      <c r="A74" s="4" t="s">
        <v>235</v>
      </c>
      <c r="B74" s="4">
        <f>20*17</f>
        <v>340</v>
      </c>
      <c r="C74" s="66"/>
    </row>
    <row r="75" spans="1:2" ht="12.75">
      <c r="A75" s="40" t="s">
        <v>236</v>
      </c>
      <c r="B75">
        <f>100*5</f>
        <v>500</v>
      </c>
    </row>
    <row r="76" spans="1:2" ht="12.75">
      <c r="A76" s="40" t="s">
        <v>237</v>
      </c>
      <c r="B76">
        <f>20*20</f>
        <v>400</v>
      </c>
    </row>
    <row r="77" spans="1:2" ht="12.75">
      <c r="A77" s="40" t="s">
        <v>238</v>
      </c>
      <c r="B77">
        <f>160*2</f>
        <v>320</v>
      </c>
    </row>
    <row r="78" spans="1:2" ht="12.75">
      <c r="A78" s="40" t="s">
        <v>239</v>
      </c>
      <c r="B78">
        <f>10*20</f>
        <v>200</v>
      </c>
    </row>
    <row r="79" spans="1:2" ht="12.75">
      <c r="A79" s="40" t="s">
        <v>240</v>
      </c>
      <c r="B79">
        <v>390</v>
      </c>
    </row>
    <row r="80" spans="1:2" ht="12.75">
      <c r="A80" s="40" t="s">
        <v>241</v>
      </c>
      <c r="B80">
        <v>390</v>
      </c>
    </row>
    <row r="82" spans="1:3" ht="13.5" thickBot="1">
      <c r="A82" s="4"/>
      <c r="B82" s="71"/>
      <c r="C82" s="66"/>
    </row>
    <row r="83" spans="2:3" ht="13.5" thickBot="1">
      <c r="B83" s="72" t="s">
        <v>25</v>
      </c>
      <c r="C83" s="73">
        <f>SUM(C46:C82)</f>
        <v>11800</v>
      </c>
    </row>
    <row r="85" spans="1:3" ht="12.75">
      <c r="A85" s="74">
        <v>39179</v>
      </c>
      <c r="B85" s="75"/>
      <c r="C85" s="75"/>
    </row>
    <row r="86" spans="1:3" ht="12.75">
      <c r="A86" s="26" t="s">
        <v>0</v>
      </c>
      <c r="B86" s="7"/>
      <c r="C86" s="76">
        <f>SUM(B87:B101)</f>
        <v>7750</v>
      </c>
    </row>
    <row r="87" spans="1:3" ht="12.75">
      <c r="A87" s="7" t="s">
        <v>161</v>
      </c>
      <c r="B87" s="7">
        <v>450</v>
      </c>
      <c r="C87" s="77"/>
    </row>
    <row r="88" spans="1:3" ht="12.75">
      <c r="A88" s="7" t="s">
        <v>162</v>
      </c>
      <c r="B88" s="7">
        <v>500</v>
      </c>
      <c r="C88" s="77"/>
    </row>
    <row r="89" spans="1:3" ht="12.75">
      <c r="A89" s="7" t="s">
        <v>163</v>
      </c>
      <c r="B89" s="7">
        <v>500</v>
      </c>
      <c r="C89" s="77"/>
    </row>
    <row r="90" spans="1:3" ht="12.75">
      <c r="A90" s="7" t="s">
        <v>164</v>
      </c>
      <c r="B90" s="7">
        <v>500</v>
      </c>
      <c r="C90" s="77"/>
    </row>
    <row r="91" spans="1:3" ht="12.75">
      <c r="A91" s="7" t="s">
        <v>165</v>
      </c>
      <c r="B91" s="7">
        <v>500</v>
      </c>
      <c r="C91" s="77"/>
    </row>
    <row r="92" spans="1:3" ht="12.75">
      <c r="A92" s="7" t="s">
        <v>166</v>
      </c>
      <c r="B92" s="7">
        <v>500</v>
      </c>
      <c r="C92" s="77"/>
    </row>
    <row r="93" spans="1:3" ht="12.75">
      <c r="A93" s="7" t="s">
        <v>167</v>
      </c>
      <c r="B93" s="7">
        <v>500</v>
      </c>
      <c r="C93" s="77"/>
    </row>
    <row r="94" spans="1:3" ht="12.75">
      <c r="A94" s="7" t="s">
        <v>168</v>
      </c>
      <c r="B94" s="7">
        <v>500</v>
      </c>
      <c r="C94" s="78"/>
    </row>
    <row r="95" spans="1:3" ht="12.75">
      <c r="A95" s="7" t="s">
        <v>169</v>
      </c>
      <c r="B95" s="7">
        <v>500</v>
      </c>
      <c r="C95" s="78"/>
    </row>
    <row r="96" spans="1:3" ht="12.75">
      <c r="A96" s="7" t="s">
        <v>170</v>
      </c>
      <c r="B96" s="7">
        <v>500</v>
      </c>
      <c r="C96" s="78"/>
    </row>
    <row r="97" spans="1:3" ht="12.75">
      <c r="A97" s="7" t="s">
        <v>171</v>
      </c>
      <c r="B97" s="7">
        <v>500</v>
      </c>
      <c r="C97" s="78"/>
    </row>
    <row r="98" spans="1:3" ht="12.75">
      <c r="A98" s="7" t="s">
        <v>172</v>
      </c>
      <c r="B98" s="7">
        <v>500</v>
      </c>
      <c r="C98" s="78"/>
    </row>
    <row r="99" spans="1:3" ht="12.75">
      <c r="A99" s="7" t="s">
        <v>173</v>
      </c>
      <c r="B99" s="7">
        <v>500</v>
      </c>
      <c r="C99" s="78"/>
    </row>
    <row r="100" spans="1:3" ht="12.75">
      <c r="A100" s="7" t="s">
        <v>174</v>
      </c>
      <c r="B100" s="7">
        <v>800</v>
      </c>
      <c r="C100" s="79"/>
    </row>
    <row r="101" spans="1:3" ht="12.75">
      <c r="A101" s="7" t="s">
        <v>242</v>
      </c>
      <c r="B101" s="7">
        <v>500</v>
      </c>
      <c r="C101" s="78"/>
    </row>
    <row r="102" spans="1:3" ht="12.75">
      <c r="A102" s="26" t="s">
        <v>24</v>
      </c>
      <c r="B102" s="7"/>
      <c r="C102" s="80">
        <f>SUM(B103:B111)</f>
        <v>1800</v>
      </c>
    </row>
    <row r="103" spans="1:3" ht="12.75">
      <c r="A103" s="7" t="s">
        <v>175</v>
      </c>
      <c r="B103" s="7">
        <v>200</v>
      </c>
      <c r="C103" s="78"/>
    </row>
    <row r="104" spans="1:3" ht="12.75">
      <c r="A104" s="7" t="s">
        <v>176</v>
      </c>
      <c r="B104" s="7">
        <v>200</v>
      </c>
      <c r="C104" s="78"/>
    </row>
    <row r="105" spans="1:3" ht="12.75">
      <c r="A105" s="7" t="s">
        <v>177</v>
      </c>
      <c r="B105" s="7">
        <v>200</v>
      </c>
      <c r="C105" s="78"/>
    </row>
    <row r="106" spans="1:3" ht="12.75">
      <c r="A106" s="7" t="s">
        <v>178</v>
      </c>
      <c r="B106" s="7">
        <v>200</v>
      </c>
      <c r="C106" s="78"/>
    </row>
    <row r="107" spans="1:3" ht="12.75">
      <c r="A107" s="7" t="s">
        <v>179</v>
      </c>
      <c r="B107" s="7">
        <v>200</v>
      </c>
      <c r="C107" s="78"/>
    </row>
    <row r="108" spans="1:3" ht="12.75">
      <c r="A108" s="7" t="s">
        <v>180</v>
      </c>
      <c r="B108" s="7">
        <v>200</v>
      </c>
      <c r="C108" s="78"/>
    </row>
    <row r="109" spans="1:3" ht="12.75">
      <c r="A109" s="7" t="s">
        <v>181</v>
      </c>
      <c r="B109" s="7">
        <v>200</v>
      </c>
      <c r="C109" s="78"/>
    </row>
    <row r="110" spans="1:3" ht="12.75">
      <c r="A110" s="7" t="s">
        <v>182</v>
      </c>
      <c r="B110" s="7">
        <v>200</v>
      </c>
      <c r="C110" s="78"/>
    </row>
    <row r="111" spans="1:3" ht="12.75">
      <c r="A111" s="7" t="s">
        <v>183</v>
      </c>
      <c r="B111" s="7">
        <v>200</v>
      </c>
      <c r="C111" s="79"/>
    </row>
    <row r="112" spans="1:3" ht="12.75">
      <c r="A112" s="26" t="s">
        <v>5</v>
      </c>
      <c r="B112" s="7"/>
      <c r="C112" s="80">
        <f>SUM(B113:B117)</f>
        <v>3190</v>
      </c>
    </row>
    <row r="113" spans="1:3" ht="12.75">
      <c r="A113" s="7" t="s">
        <v>243</v>
      </c>
      <c r="B113" s="7">
        <v>2130</v>
      </c>
      <c r="C113" s="78"/>
    </row>
    <row r="114" spans="1:3" ht="12.75">
      <c r="A114" s="7" t="s">
        <v>189</v>
      </c>
      <c r="B114" s="7">
        <v>180</v>
      </c>
      <c r="C114" s="78"/>
    </row>
    <row r="115" spans="1:3" ht="12.75">
      <c r="A115" s="7" t="s">
        <v>244</v>
      </c>
      <c r="B115" s="7">
        <v>100</v>
      </c>
      <c r="C115" s="78"/>
    </row>
    <row r="116" spans="1:3" ht="12.75">
      <c r="A116" s="7" t="s">
        <v>231</v>
      </c>
      <c r="B116" s="69">
        <v>390</v>
      </c>
      <c r="C116" s="78"/>
    </row>
    <row r="117" spans="1:3" ht="13.5" thickBot="1">
      <c r="A117" s="70" t="s">
        <v>232</v>
      </c>
      <c r="B117" s="70">
        <v>390</v>
      </c>
      <c r="C117" s="70"/>
    </row>
    <row r="118" spans="1:3" ht="13.5" thickBot="1">
      <c r="A118" s="75"/>
      <c r="B118" s="81" t="s">
        <v>25</v>
      </c>
      <c r="C118" s="82">
        <f>SUM(C86:C116)</f>
        <v>12740</v>
      </c>
    </row>
    <row r="120" spans="1:3" ht="12.75">
      <c r="A120" s="83" t="s">
        <v>245</v>
      </c>
      <c r="C120">
        <f>C118+C83+C43</f>
        <v>36715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13"/>
  <sheetViews>
    <sheetView tabSelected="1" workbookViewId="0" topLeftCell="A83">
      <selection activeCell="C113" sqref="C113"/>
    </sheetView>
  </sheetViews>
  <sheetFormatPr defaultColWidth="9.140625" defaultRowHeight="12.75"/>
  <cols>
    <col min="1" max="1" width="37.140625" style="0" bestFit="1" customWidth="1"/>
  </cols>
  <sheetData>
    <row r="2" spans="1:3" ht="12.75">
      <c r="A2" s="74">
        <v>39203</v>
      </c>
      <c r="B2" s="75"/>
      <c r="C2" s="75"/>
    </row>
    <row r="3" spans="1:3" ht="12.75">
      <c r="A3" s="26" t="s">
        <v>0</v>
      </c>
      <c r="B3" s="7"/>
      <c r="C3" s="80">
        <f>SUM(B4:B18)</f>
        <v>7750</v>
      </c>
    </row>
    <row r="4" spans="1:3" ht="12.75">
      <c r="A4" s="7" t="s">
        <v>161</v>
      </c>
      <c r="B4" s="7">
        <v>450</v>
      </c>
      <c r="C4" s="78"/>
    </row>
    <row r="5" spans="1:3" ht="12.75">
      <c r="A5" s="7" t="s">
        <v>162</v>
      </c>
      <c r="B5" s="7">
        <v>500</v>
      </c>
      <c r="C5" s="78"/>
    </row>
    <row r="6" spans="1:3" ht="12.75">
      <c r="A6" s="7" t="s">
        <v>163</v>
      </c>
      <c r="B6" s="7">
        <v>500</v>
      </c>
      <c r="C6" s="78"/>
    </row>
    <row r="7" spans="1:3" ht="12.75">
      <c r="A7" s="7" t="s">
        <v>164</v>
      </c>
      <c r="B7" s="7">
        <v>500</v>
      </c>
      <c r="C7" s="78"/>
    </row>
    <row r="8" spans="1:3" ht="12.75">
      <c r="A8" s="7" t="s">
        <v>165</v>
      </c>
      <c r="B8" s="7">
        <v>500</v>
      </c>
      <c r="C8" s="78"/>
    </row>
    <row r="9" spans="1:3" ht="12.75">
      <c r="A9" s="7" t="s">
        <v>166</v>
      </c>
      <c r="B9" s="7">
        <v>500</v>
      </c>
      <c r="C9" s="78"/>
    </row>
    <row r="10" spans="1:3" ht="12.75">
      <c r="A10" s="7" t="s">
        <v>167</v>
      </c>
      <c r="B10" s="7">
        <v>500</v>
      </c>
      <c r="C10" s="78"/>
    </row>
    <row r="11" spans="1:3" ht="12.75">
      <c r="A11" s="7" t="s">
        <v>168</v>
      </c>
      <c r="B11" s="7">
        <v>500</v>
      </c>
      <c r="C11" s="78"/>
    </row>
    <row r="12" spans="1:3" ht="12.75">
      <c r="A12" s="7" t="s">
        <v>169</v>
      </c>
      <c r="B12" s="7">
        <v>500</v>
      </c>
      <c r="C12" s="78"/>
    </row>
    <row r="13" spans="1:3" ht="12.75">
      <c r="A13" s="7" t="s">
        <v>170</v>
      </c>
      <c r="B13" s="7">
        <v>500</v>
      </c>
      <c r="C13" s="78"/>
    </row>
    <row r="14" spans="1:3" ht="12.75">
      <c r="A14" s="7" t="s">
        <v>171</v>
      </c>
      <c r="B14" s="7">
        <v>500</v>
      </c>
      <c r="C14" s="78"/>
    </row>
    <row r="15" spans="1:3" ht="12.75">
      <c r="A15" s="7" t="s">
        <v>172</v>
      </c>
      <c r="B15" s="7">
        <v>500</v>
      </c>
      <c r="C15" s="78"/>
    </row>
    <row r="16" spans="1:3" ht="12.75">
      <c r="A16" s="7" t="s">
        <v>173</v>
      </c>
      <c r="B16" s="7">
        <v>500</v>
      </c>
      <c r="C16" s="78"/>
    </row>
    <row r="17" spans="1:3" ht="12.75">
      <c r="A17" s="7" t="s">
        <v>174</v>
      </c>
      <c r="B17" s="7">
        <v>800</v>
      </c>
      <c r="C17" s="79"/>
    </row>
    <row r="18" spans="1:3" ht="12.75">
      <c r="A18" s="7" t="s">
        <v>242</v>
      </c>
      <c r="B18" s="7">
        <v>500</v>
      </c>
      <c r="C18" s="78"/>
    </row>
    <row r="19" spans="1:3" ht="12.75">
      <c r="A19" s="26" t="s">
        <v>24</v>
      </c>
      <c r="B19" s="7"/>
      <c r="C19" s="80">
        <f>SUM(B20:B28)</f>
        <v>1800</v>
      </c>
    </row>
    <row r="20" spans="1:3" ht="12.75">
      <c r="A20" s="7" t="s">
        <v>175</v>
      </c>
      <c r="B20" s="7">
        <v>200</v>
      </c>
      <c r="C20" s="78"/>
    </row>
    <row r="21" spans="1:3" ht="12.75">
      <c r="A21" s="7" t="s">
        <v>176</v>
      </c>
      <c r="B21" s="7">
        <v>200</v>
      </c>
      <c r="C21" s="78"/>
    </row>
    <row r="22" spans="1:3" ht="12.75">
      <c r="A22" s="7" t="s">
        <v>177</v>
      </c>
      <c r="B22" s="7">
        <v>200</v>
      </c>
      <c r="C22" s="78"/>
    </row>
    <row r="23" spans="1:3" ht="12.75">
      <c r="A23" s="7" t="s">
        <v>178</v>
      </c>
      <c r="B23" s="7">
        <v>200</v>
      </c>
      <c r="C23" s="78"/>
    </row>
    <row r="24" spans="1:3" ht="12.75">
      <c r="A24" s="7" t="s">
        <v>179</v>
      </c>
      <c r="B24" s="7">
        <v>200</v>
      </c>
      <c r="C24" s="78"/>
    </row>
    <row r="25" spans="1:3" ht="12.75">
      <c r="A25" s="7" t="s">
        <v>180</v>
      </c>
      <c r="B25" s="7">
        <v>200</v>
      </c>
      <c r="C25" s="78"/>
    </row>
    <row r="26" spans="1:3" ht="12.75">
      <c r="A26" s="7" t="s">
        <v>181</v>
      </c>
      <c r="B26" s="7">
        <v>200</v>
      </c>
      <c r="C26" s="78"/>
    </row>
    <row r="27" spans="1:3" ht="12.75">
      <c r="A27" s="7" t="s">
        <v>182</v>
      </c>
      <c r="B27" s="7">
        <v>200</v>
      </c>
      <c r="C27" s="78"/>
    </row>
    <row r="28" spans="1:3" ht="12.75">
      <c r="A28" s="7" t="s">
        <v>183</v>
      </c>
      <c r="B28" s="7">
        <v>200</v>
      </c>
      <c r="C28" s="79"/>
    </row>
    <row r="29" spans="1:3" ht="12.75">
      <c r="A29" s="26" t="s">
        <v>5</v>
      </c>
      <c r="B29" s="7"/>
      <c r="C29" s="80">
        <f>SUM(B30:B34)</f>
        <v>3230</v>
      </c>
    </row>
    <row r="30" spans="1:3" ht="12.75">
      <c r="A30" s="7" t="s">
        <v>246</v>
      </c>
      <c r="B30" s="7">
        <f>30*4</f>
        <v>120</v>
      </c>
      <c r="C30" s="78"/>
    </row>
    <row r="31" spans="1:3" ht="12.75">
      <c r="A31" s="7" t="s">
        <v>247</v>
      </c>
      <c r="B31" s="7">
        <f>20*10</f>
        <v>200</v>
      </c>
      <c r="C31" s="78"/>
    </row>
    <row r="32" spans="1:3" ht="12.75">
      <c r="A32" s="7" t="s">
        <v>248</v>
      </c>
      <c r="B32" s="7">
        <f>3*710</f>
        <v>2130</v>
      </c>
      <c r="C32" s="78"/>
    </row>
    <row r="33" spans="1:3" ht="12.75">
      <c r="A33" s="7" t="s">
        <v>231</v>
      </c>
      <c r="B33" s="69">
        <v>390</v>
      </c>
      <c r="C33" s="78"/>
    </row>
    <row r="34" spans="1:3" ht="13.5" thickBot="1">
      <c r="A34" s="70" t="s">
        <v>232</v>
      </c>
      <c r="B34" s="70">
        <v>390</v>
      </c>
      <c r="C34" s="75"/>
    </row>
    <row r="35" spans="1:3" ht="13.5" thickBot="1">
      <c r="A35" s="75"/>
      <c r="B35" s="81" t="s">
        <v>25</v>
      </c>
      <c r="C35" s="82">
        <f>SUM(C3:C33)</f>
        <v>12780</v>
      </c>
    </row>
    <row r="37" spans="1:3" ht="12.75">
      <c r="A37" s="74">
        <v>39234</v>
      </c>
      <c r="B37" s="75"/>
      <c r="C37" s="75"/>
    </row>
    <row r="38" spans="1:3" ht="12.75">
      <c r="A38" s="26" t="s">
        <v>0</v>
      </c>
      <c r="B38" s="7"/>
      <c r="C38" s="80">
        <f>SUM(B39:B53)</f>
        <v>7750</v>
      </c>
    </row>
    <row r="39" spans="1:3" ht="12.75">
      <c r="A39" s="7" t="s">
        <v>161</v>
      </c>
      <c r="B39" s="7">
        <v>450</v>
      </c>
      <c r="C39" s="78"/>
    </row>
    <row r="40" spans="1:3" ht="12.75">
      <c r="A40" s="7" t="s">
        <v>162</v>
      </c>
      <c r="B40" s="7">
        <v>500</v>
      </c>
      <c r="C40" s="78"/>
    </row>
    <row r="41" spans="1:3" ht="12.75">
      <c r="A41" s="7" t="s">
        <v>249</v>
      </c>
      <c r="B41" s="7">
        <v>500</v>
      </c>
      <c r="C41" s="78"/>
    </row>
    <row r="42" spans="1:3" ht="12.75">
      <c r="A42" s="7" t="s">
        <v>164</v>
      </c>
      <c r="B42" s="7">
        <v>500</v>
      </c>
      <c r="C42" s="78"/>
    </row>
    <row r="43" spans="1:3" ht="12.75">
      <c r="A43" s="7" t="s">
        <v>165</v>
      </c>
      <c r="B43" s="7">
        <v>500</v>
      </c>
      <c r="C43" s="78"/>
    </row>
    <row r="44" spans="1:3" ht="12.75">
      <c r="A44" s="7" t="s">
        <v>166</v>
      </c>
      <c r="B44" s="7">
        <v>500</v>
      </c>
      <c r="C44" s="78"/>
    </row>
    <row r="45" spans="1:3" ht="12.75">
      <c r="A45" s="7" t="s">
        <v>250</v>
      </c>
      <c r="B45" s="7">
        <v>500</v>
      </c>
      <c r="C45" s="78"/>
    </row>
    <row r="46" spans="1:3" ht="12.75">
      <c r="A46" s="7" t="s">
        <v>168</v>
      </c>
      <c r="B46" s="7">
        <v>500</v>
      </c>
      <c r="C46" s="78"/>
    </row>
    <row r="47" spans="1:3" ht="12.75">
      <c r="A47" s="7" t="s">
        <v>251</v>
      </c>
      <c r="B47" s="7">
        <v>500</v>
      </c>
      <c r="C47" s="78"/>
    </row>
    <row r="48" spans="1:3" ht="12.75">
      <c r="A48" s="7" t="s">
        <v>170</v>
      </c>
      <c r="B48" s="7">
        <v>500</v>
      </c>
      <c r="C48" s="78"/>
    </row>
    <row r="49" spans="1:3" ht="12.75">
      <c r="A49" s="7" t="s">
        <v>171</v>
      </c>
      <c r="B49" s="7">
        <v>500</v>
      </c>
      <c r="C49" s="78"/>
    </row>
    <row r="50" spans="1:3" ht="12.75">
      <c r="A50" s="7" t="s">
        <v>172</v>
      </c>
      <c r="B50" s="7">
        <v>500</v>
      </c>
      <c r="C50" s="78"/>
    </row>
    <row r="51" spans="1:3" ht="12.75">
      <c r="A51" s="7" t="s">
        <v>173</v>
      </c>
      <c r="B51" s="7">
        <v>500</v>
      </c>
      <c r="C51" s="78"/>
    </row>
    <row r="52" spans="1:3" ht="12.75">
      <c r="A52" s="7" t="s">
        <v>174</v>
      </c>
      <c r="B52" s="7">
        <v>800</v>
      </c>
      <c r="C52" s="79"/>
    </row>
    <row r="53" spans="1:3" ht="12.75">
      <c r="A53" s="7" t="s">
        <v>242</v>
      </c>
      <c r="B53" s="7">
        <v>500</v>
      </c>
      <c r="C53" s="78"/>
    </row>
    <row r="54" spans="1:3" ht="12.75">
      <c r="A54" s="26" t="s">
        <v>24</v>
      </c>
      <c r="B54" s="7"/>
      <c r="C54" s="80">
        <f>SUM(B55:B63)</f>
        <v>1800</v>
      </c>
    </row>
    <row r="55" spans="1:3" ht="12.75">
      <c r="A55" s="7" t="s">
        <v>175</v>
      </c>
      <c r="B55" s="7">
        <v>200</v>
      </c>
      <c r="C55" s="78"/>
    </row>
    <row r="56" spans="1:3" ht="12.75">
      <c r="A56" s="7" t="s">
        <v>176</v>
      </c>
      <c r="B56" s="7">
        <v>200</v>
      </c>
      <c r="C56" s="78"/>
    </row>
    <row r="57" spans="1:3" ht="12.75">
      <c r="A57" s="7" t="s">
        <v>177</v>
      </c>
      <c r="B57" s="7">
        <v>200</v>
      </c>
      <c r="C57" s="78"/>
    </row>
    <row r="58" spans="1:3" ht="12.75">
      <c r="A58" s="7" t="s">
        <v>178</v>
      </c>
      <c r="B58" s="7">
        <v>200</v>
      </c>
      <c r="C58" s="78"/>
    </row>
    <row r="59" spans="1:3" ht="12.75">
      <c r="A59" s="7" t="s">
        <v>179</v>
      </c>
      <c r="B59" s="7">
        <v>200</v>
      </c>
      <c r="C59" s="78"/>
    </row>
    <row r="60" spans="1:3" ht="12.75">
      <c r="A60" s="7" t="s">
        <v>180</v>
      </c>
      <c r="B60" s="7">
        <v>200</v>
      </c>
      <c r="C60" s="78"/>
    </row>
    <row r="61" spans="1:3" ht="12.75">
      <c r="A61" s="7" t="s">
        <v>181</v>
      </c>
      <c r="B61" s="7">
        <v>200</v>
      </c>
      <c r="C61" s="78"/>
    </row>
    <row r="62" spans="1:3" ht="12.75">
      <c r="A62" s="7" t="s">
        <v>182</v>
      </c>
      <c r="B62" s="7">
        <v>200</v>
      </c>
      <c r="C62" s="78"/>
    </row>
    <row r="63" spans="1:3" ht="12.75">
      <c r="A63" s="7" t="s">
        <v>183</v>
      </c>
      <c r="B63" s="7">
        <v>200</v>
      </c>
      <c r="C63" s="79"/>
    </row>
    <row r="64" spans="1:3" ht="12.75">
      <c r="A64" s="26" t="s">
        <v>5</v>
      </c>
      <c r="B64" s="7"/>
      <c r="C64" s="80">
        <f>SUM(B65:B72)</f>
        <v>2768</v>
      </c>
    </row>
    <row r="65" spans="1:3" ht="12.75">
      <c r="A65" s="7" t="s">
        <v>252</v>
      </c>
      <c r="B65" s="7">
        <f>5*100</f>
        <v>500</v>
      </c>
      <c r="C65" s="78"/>
    </row>
    <row r="66" spans="1:3" ht="12.75">
      <c r="A66" s="7" t="s">
        <v>253</v>
      </c>
      <c r="B66" s="7">
        <f>100*5</f>
        <v>500</v>
      </c>
      <c r="C66" s="78"/>
    </row>
    <row r="67" spans="1:3" ht="12.75">
      <c r="A67" s="7" t="s">
        <v>254</v>
      </c>
      <c r="B67" s="7">
        <f>14*7</f>
        <v>98</v>
      </c>
      <c r="C67" s="78"/>
    </row>
    <row r="68" spans="1:3" ht="12.75">
      <c r="A68" s="7" t="s">
        <v>239</v>
      </c>
      <c r="B68" s="7">
        <f>20*10</f>
        <v>200</v>
      </c>
      <c r="C68" s="78"/>
    </row>
    <row r="69" spans="1:3" ht="12.75">
      <c r="A69" s="7" t="s">
        <v>255</v>
      </c>
      <c r="B69" s="7">
        <f>13*30</f>
        <v>390</v>
      </c>
      <c r="C69" s="78"/>
    </row>
    <row r="70" spans="1:3" ht="12.75">
      <c r="A70" s="7" t="s">
        <v>256</v>
      </c>
      <c r="B70" s="69">
        <f>100*3</f>
        <v>300</v>
      </c>
      <c r="C70" s="78"/>
    </row>
    <row r="71" spans="1:3" ht="12.75">
      <c r="A71" s="7" t="s">
        <v>231</v>
      </c>
      <c r="B71" s="69">
        <v>390</v>
      </c>
      <c r="C71" s="78"/>
    </row>
    <row r="72" spans="1:3" ht="13.5" thickBot="1">
      <c r="A72" s="70" t="s">
        <v>232</v>
      </c>
      <c r="B72" s="70">
        <v>390</v>
      </c>
      <c r="C72" s="70"/>
    </row>
    <row r="73" spans="1:3" ht="13.5" thickBot="1">
      <c r="A73" s="75"/>
      <c r="B73" s="81" t="s">
        <v>25</v>
      </c>
      <c r="C73" s="82">
        <f>SUM(C38:C71)</f>
        <v>12318</v>
      </c>
    </row>
    <row r="75" spans="1:3" ht="12.75">
      <c r="A75" s="74">
        <v>39264</v>
      </c>
      <c r="B75" s="75"/>
      <c r="C75" s="75"/>
    </row>
    <row r="76" spans="1:3" ht="12.75">
      <c r="A76" s="26" t="s">
        <v>0</v>
      </c>
      <c r="B76" s="7"/>
      <c r="C76" s="80">
        <f>SUM(B77:B91)</f>
        <v>7750</v>
      </c>
    </row>
    <row r="77" spans="1:3" ht="12.75">
      <c r="A77" s="7" t="s">
        <v>161</v>
      </c>
      <c r="B77" s="7">
        <v>450</v>
      </c>
      <c r="C77" s="78"/>
    </row>
    <row r="78" spans="1:3" ht="12.75">
      <c r="A78" s="7" t="s">
        <v>162</v>
      </c>
      <c r="B78" s="7">
        <v>500</v>
      </c>
      <c r="C78" s="78"/>
    </row>
    <row r="79" spans="1:3" ht="12.75">
      <c r="A79" s="7" t="s">
        <v>249</v>
      </c>
      <c r="B79" s="7">
        <v>500</v>
      </c>
      <c r="C79" s="78"/>
    </row>
    <row r="80" spans="1:3" ht="12.75">
      <c r="A80" s="7" t="s">
        <v>164</v>
      </c>
      <c r="B80" s="7">
        <v>500</v>
      </c>
      <c r="C80" s="78"/>
    </row>
    <row r="81" spans="1:3" ht="12.75">
      <c r="A81" s="7" t="s">
        <v>165</v>
      </c>
      <c r="B81" s="7">
        <v>500</v>
      </c>
      <c r="C81" s="78"/>
    </row>
    <row r="82" spans="1:3" ht="12.75">
      <c r="A82" s="7" t="s">
        <v>166</v>
      </c>
      <c r="B82" s="7">
        <v>500</v>
      </c>
      <c r="C82" s="78"/>
    </row>
    <row r="83" spans="1:3" ht="12.75">
      <c r="A83" s="7" t="s">
        <v>250</v>
      </c>
      <c r="B83" s="7">
        <v>500</v>
      </c>
      <c r="C83" s="78"/>
    </row>
    <row r="84" spans="1:3" ht="12.75">
      <c r="A84" s="7" t="s">
        <v>168</v>
      </c>
      <c r="B84" s="7">
        <v>500</v>
      </c>
      <c r="C84" s="78"/>
    </row>
    <row r="85" spans="1:3" ht="12.75">
      <c r="A85" s="7" t="s">
        <v>251</v>
      </c>
      <c r="B85" s="7">
        <v>500</v>
      </c>
      <c r="C85" s="78"/>
    </row>
    <row r="86" spans="1:3" ht="12.75">
      <c r="A86" s="7" t="s">
        <v>170</v>
      </c>
      <c r="B86" s="7">
        <v>500</v>
      </c>
      <c r="C86" s="78"/>
    </row>
    <row r="87" spans="1:3" ht="12.75">
      <c r="A87" s="7" t="s">
        <v>257</v>
      </c>
      <c r="B87" s="7">
        <v>500</v>
      </c>
      <c r="C87" s="78"/>
    </row>
    <row r="88" spans="1:3" ht="12.75">
      <c r="A88" s="7" t="s">
        <v>172</v>
      </c>
      <c r="B88" s="7">
        <v>500</v>
      </c>
      <c r="C88" s="78"/>
    </row>
    <row r="89" spans="1:3" ht="12.75">
      <c r="A89" s="7" t="s">
        <v>173</v>
      </c>
      <c r="B89" s="7">
        <v>500</v>
      </c>
      <c r="C89" s="78"/>
    </row>
    <row r="90" spans="1:3" ht="12.75">
      <c r="A90" s="7" t="s">
        <v>174</v>
      </c>
      <c r="B90" s="7">
        <v>800</v>
      </c>
      <c r="C90" s="79"/>
    </row>
    <row r="91" spans="1:3" ht="12.75">
      <c r="A91" s="7" t="s">
        <v>242</v>
      </c>
      <c r="B91" s="7">
        <v>500</v>
      </c>
      <c r="C91" s="78"/>
    </row>
    <row r="92" spans="1:3" ht="12.75">
      <c r="A92" s="26" t="s">
        <v>24</v>
      </c>
      <c r="B92" s="7"/>
      <c r="C92" s="80">
        <f>SUM(B93:B101)</f>
        <v>1800</v>
      </c>
    </row>
    <row r="93" spans="1:3" ht="12.75">
      <c r="A93" s="7" t="s">
        <v>175</v>
      </c>
      <c r="B93" s="7">
        <v>200</v>
      </c>
      <c r="C93" s="78"/>
    </row>
    <row r="94" spans="1:3" ht="12.75">
      <c r="A94" s="7" t="s">
        <v>176</v>
      </c>
      <c r="B94" s="7">
        <v>200</v>
      </c>
      <c r="C94" s="78"/>
    </row>
    <row r="95" spans="1:3" ht="12.75">
      <c r="A95" s="7" t="s">
        <v>177</v>
      </c>
      <c r="B95" s="7">
        <v>200</v>
      </c>
      <c r="C95" s="78"/>
    </row>
    <row r="96" spans="1:3" ht="12.75">
      <c r="A96" s="7" t="s">
        <v>178</v>
      </c>
      <c r="B96" s="7">
        <v>200</v>
      </c>
      <c r="C96" s="78"/>
    </row>
    <row r="97" spans="1:3" ht="12.75">
      <c r="A97" s="7" t="s">
        <v>179</v>
      </c>
      <c r="B97" s="7">
        <v>200</v>
      </c>
      <c r="C97" s="78"/>
    </row>
    <row r="98" spans="1:3" ht="12.75">
      <c r="A98" s="7" t="s">
        <v>180</v>
      </c>
      <c r="B98" s="7">
        <v>200</v>
      </c>
      <c r="C98" s="78"/>
    </row>
    <row r="99" spans="1:3" ht="12.75">
      <c r="A99" s="7" t="s">
        <v>181</v>
      </c>
      <c r="B99" s="7">
        <v>200</v>
      </c>
      <c r="C99" s="78"/>
    </row>
    <row r="100" spans="1:3" ht="12.75">
      <c r="A100" s="7" t="s">
        <v>182</v>
      </c>
      <c r="B100" s="7">
        <v>200</v>
      </c>
      <c r="C100" s="78"/>
    </row>
    <row r="101" spans="1:3" ht="12.75">
      <c r="A101" s="7" t="s">
        <v>183</v>
      </c>
      <c r="B101" s="7">
        <v>200</v>
      </c>
      <c r="C101" s="79"/>
    </row>
    <row r="102" spans="1:3" ht="12.75">
      <c r="A102" s="26" t="s">
        <v>5</v>
      </c>
      <c r="B102" s="7"/>
      <c r="C102" s="80">
        <f>SUM(B103:B110)</f>
        <v>3386</v>
      </c>
    </row>
    <row r="103" spans="1:3" ht="12.75">
      <c r="A103" s="7" t="s">
        <v>258</v>
      </c>
      <c r="B103" s="7">
        <v>250</v>
      </c>
      <c r="C103" s="78"/>
    </row>
    <row r="104" spans="1:3" ht="12.75">
      <c r="A104" s="7" t="s">
        <v>259</v>
      </c>
      <c r="B104" s="7">
        <f>14*20</f>
        <v>280</v>
      </c>
      <c r="C104" s="78"/>
    </row>
    <row r="105" spans="1:3" ht="12.75">
      <c r="A105" s="7" t="s">
        <v>260</v>
      </c>
      <c r="B105" s="7">
        <f>28*17</f>
        <v>476</v>
      </c>
      <c r="C105" s="78"/>
    </row>
    <row r="106" spans="1:3" ht="12.75">
      <c r="A106" s="7" t="s">
        <v>261</v>
      </c>
      <c r="B106" s="7">
        <f>10*10</f>
        <v>100</v>
      </c>
      <c r="C106" s="78"/>
    </row>
    <row r="107" spans="1:3" ht="12.75">
      <c r="A107" s="7" t="s">
        <v>262</v>
      </c>
      <c r="B107" s="7">
        <f>5*60</f>
        <v>300</v>
      </c>
      <c r="C107" s="78"/>
    </row>
    <row r="108" spans="1:3" ht="12.75">
      <c r="A108" s="7" t="s">
        <v>263</v>
      </c>
      <c r="B108" s="69">
        <f>400*3</f>
        <v>1200</v>
      </c>
      <c r="C108" s="78"/>
    </row>
    <row r="109" spans="1:3" ht="12.75">
      <c r="A109" s="7" t="s">
        <v>231</v>
      </c>
      <c r="B109" s="69">
        <v>390</v>
      </c>
      <c r="C109" s="78"/>
    </row>
    <row r="110" spans="1:3" ht="13.5" thickBot="1">
      <c r="A110" s="70" t="s">
        <v>232</v>
      </c>
      <c r="B110" s="70">
        <v>390</v>
      </c>
      <c r="C110" s="70"/>
    </row>
    <row r="111" spans="1:3" ht="13.5" thickBot="1">
      <c r="A111" s="75"/>
      <c r="B111" s="81" t="s">
        <v>25</v>
      </c>
      <c r="C111" s="82">
        <f>SUM(C76:C109)</f>
        <v>12936</v>
      </c>
    </row>
    <row r="113" spans="1:3" ht="12.75">
      <c r="A113" s="83" t="s">
        <v>264</v>
      </c>
      <c r="C113">
        <f>C111+C73+C35</f>
        <v>38034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2007-03-10T11:04:14Z</cp:lastPrinted>
  <dcterms:created xsi:type="dcterms:W3CDTF">2006-04-19T02:13:38Z</dcterms:created>
  <dcterms:modified xsi:type="dcterms:W3CDTF">2007-09-20T16:08:42Z</dcterms:modified>
  <cp:category/>
  <cp:version/>
  <cp:contentType/>
  <cp:contentStatus/>
</cp:coreProperties>
</file>