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15" windowHeight="6150" activeTab="0"/>
  </bookViews>
  <sheets>
    <sheet name="Budget including Food Expense" sheetId="1" r:id="rId1"/>
    <sheet name="New Budget" sheetId="2" r:id="rId2"/>
    <sheet name="Original Budget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<sst xmlns="http://schemas.openxmlformats.org/spreadsheetml/2006/main" count="82" uniqueCount="40">
  <si>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Serial No</t>
  </si>
  <si>
    <t>Particulars</t>
  </si>
  <si>
    <t xml:space="preserve">Monthly </t>
  </si>
  <si>
    <t>Yearly</t>
  </si>
  <si>
    <t>Coordinator</t>
  </si>
  <si>
    <t>Supervisor</t>
  </si>
  <si>
    <t>Coaching centers Expanses</t>
  </si>
  <si>
    <t>Honourarium to Teacher</t>
  </si>
  <si>
    <t>Unit</t>
  </si>
  <si>
    <t>Rent for coaching centers</t>
  </si>
  <si>
    <t>Travel for monitoring</t>
  </si>
  <si>
    <t>Sub-Total(Compensation Head)</t>
  </si>
  <si>
    <t>Sub-Total(Coaching centers expanses</t>
  </si>
  <si>
    <t>Total Expenses</t>
  </si>
  <si>
    <t>Rate</t>
  </si>
  <si>
    <t>Heads</t>
  </si>
  <si>
    <t xml:space="preserve">Remarks </t>
  </si>
  <si>
    <t>One Year</t>
  </si>
  <si>
    <t>Personnel</t>
  </si>
  <si>
    <t>Learning support materials</t>
  </si>
  <si>
    <t>Learning  materials</t>
  </si>
  <si>
    <t>Revised Budget - for Community Based Education Centres ( CBEC)</t>
  </si>
  <si>
    <t xml:space="preserve">We are getting from Cal de la rue a le cole Euro 300 pm ie Rs. 16800 and the balance </t>
  </si>
  <si>
    <t>we have to think for a donor or have to manage some how.</t>
  </si>
  <si>
    <t>Budget - for community based education centres</t>
  </si>
  <si>
    <t>Compensation</t>
  </si>
  <si>
    <t>Learning support matterials</t>
  </si>
  <si>
    <t>Sports and cultural activities</t>
  </si>
  <si>
    <t>(One Center expense = Rs.3 per day*25students*22days = 1650)</t>
  </si>
  <si>
    <t xml:space="preserve"> </t>
  </si>
  <si>
    <t>Food Expenses (14 centers)</t>
  </si>
  <si>
    <t>Asha (Rs.)</t>
  </si>
  <si>
    <t>Other (Rs.)</t>
  </si>
  <si>
    <t>Asha ($)</t>
  </si>
  <si>
    <t>$1 = Rs.</t>
  </si>
  <si>
    <t>Asha-Seattle (8/14 of the sub-total)</t>
  </si>
  <si>
    <t>Calcutta de la Rue a le Cole?? (6/14 of the sub-total)</t>
  </si>
  <si>
    <t>Calcutta de la Rue a le Cole (6/14 of the sub-total) -TF got this</t>
  </si>
  <si>
    <t>Calcutta de la Rue a le Cole (6/14 of the sub-total)</t>
  </si>
  <si>
    <t>HALF-YEARLY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</si>
</sst>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40"/>
      <name val="Arial"/>
      <family val="0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33" borderId="28" xfId="0" applyFont="1" applyFill="1" applyBorder="1" applyAlignment="1">
      <alignment/>
    </xf>
    <xf numFmtId="0" fontId="0" fillId="0" borderId="29" xfId="0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1" fillId="34" borderId="25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1" xfId="0" applyBorder="1" applyAlignment="1">
      <alignment/>
    </xf>
    <xf numFmtId="0" fontId="0" fillId="0" borderId="0" xfId="0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Fill="1" applyBorder="1" applyAlignment="1">
      <alignment/>
    </xf>
    <xf numFmtId="0" fontId="0" fillId="33" borderId="13" xfId="0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/>
    </xf>
    <xf numFmtId="0" fontId="0" fillId="33" borderId="25" xfId="0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0" fillId="0" borderId="33" xfId="0" applyBorder="1" applyAlignment="1">
      <alignment/>
    </xf>
    <xf numFmtId="0" fontId="1" fillId="34" borderId="28" xfId="0" applyFont="1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3" fontId="0" fillId="0" borderId="0" xfId="0" applyNumberFormat="1" applyAlignment="1">
      <alignment/>
    </xf>
    <xf numFmtId="0" fontId="1" fillId="0" borderId="15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6" fontId="0" fillId="0" borderId="0" xfId="0" applyNumberFormat="1" applyAlignment="1">
      <alignment/>
    </xf>
    <xf numFmtId="0" fontId="4" fillId="0" borderId="0" xfId="0" applyFont="1" applyAlignment="1">
      <alignment/>
    </xf>
    <xf numFmtId="0" fontId="1" fillId="33" borderId="32" xfId="0" applyFont="1" applyFill="1" applyBorder="1" applyAlignment="1">
      <alignment horizontal="center"/>
    </xf>
    <xf numFmtId="0" fontId="1" fillId="33" borderId="25" xfId="0" applyFont="1" applyFill="1" applyBorder="1" applyAlignment="1">
      <alignment/>
    </xf>
    <xf numFmtId="0" fontId="1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7" borderId="10" xfId="0" applyFill="1" applyBorder="1" applyAlignment="1">
      <alignment/>
    </xf>
    <xf numFmtId="0" fontId="0" fillId="36" borderId="10" xfId="0" applyFill="1" applyBorder="1" applyAlignment="1">
      <alignment/>
    </xf>
    <xf numFmtId="0" fontId="1" fillId="36" borderId="10" xfId="0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/>
    </xf>
    <xf numFmtId="0" fontId="4" fillId="36" borderId="10" xfId="0" applyFont="1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7" borderId="12" xfId="0" applyFill="1" applyBorder="1" applyAlignment="1">
      <alignment/>
    </xf>
    <xf numFmtId="2" fontId="0" fillId="37" borderId="10" xfId="0" applyNumberFormat="1" applyFill="1" applyBorder="1" applyAlignment="1">
      <alignment/>
    </xf>
    <xf numFmtId="2" fontId="4" fillId="36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" fillId="36" borderId="10" xfId="0" applyNumberFormat="1" applyFont="1" applyFill="1" applyBorder="1" applyAlignment="1">
      <alignment/>
    </xf>
    <xf numFmtId="2" fontId="1" fillId="37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45" fillId="38" borderId="0" xfId="0" applyFont="1" applyFill="1" applyAlignment="1">
      <alignment horizontal="center"/>
    </xf>
    <xf numFmtId="0" fontId="0" fillId="38" borderId="0" xfId="0" applyFill="1" applyAlignment="1">
      <alignment/>
    </xf>
    <xf numFmtId="2" fontId="1" fillId="38" borderId="0" xfId="0" applyNumberFormat="1" applyFont="1" applyFill="1" applyAlignment="1">
      <alignment/>
    </xf>
    <xf numFmtId="164" fontId="1" fillId="38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5">
      <selection activeCell="G40" sqref="G40"/>
    </sheetView>
  </sheetViews>
  <sheetFormatPr defaultColWidth="9.140625" defaultRowHeight="12.75"/>
  <cols>
    <col min="1" max="1" width="11.28125" style="0" customWidth="1"/>
    <col min="2" max="2" width="57.8515625" style="0" bestFit="1" customWidth="1"/>
    <col min="3" max="3" width="4.57421875" style="0" bestFit="1" customWidth="1"/>
    <col min="4" max="4" width="5.140625" style="0" bestFit="1" customWidth="1"/>
    <col min="5" max="5" width="8.7109375" style="0" bestFit="1" customWidth="1"/>
    <col min="6" max="6" width="8.140625" style="0" bestFit="1" customWidth="1"/>
    <col min="7" max="7" width="10.421875" style="0" bestFit="1" customWidth="1"/>
    <col min="8" max="8" width="10.140625" style="0" bestFit="1" customWidth="1"/>
    <col min="9" max="9" width="10.140625" style="0" customWidth="1"/>
    <col min="11" max="11" width="15.00390625" style="0" bestFit="1" customWidth="1"/>
    <col min="12" max="12" width="38.7109375" style="0" customWidth="1"/>
    <col min="13" max="13" width="11.57421875" style="0" bestFit="1" customWidth="1"/>
    <col min="14" max="14" width="13.28125" style="0" bestFit="1" customWidth="1"/>
  </cols>
  <sheetData>
    <row r="1" spans="1:2" ht="15.75">
      <c r="A1" s="36" t="s">
        <v>21</v>
      </c>
      <c r="B1" s="1"/>
    </row>
    <row r="2" spans="1:2" ht="15.75">
      <c r="A2" s="36" t="s">
        <v>17</v>
      </c>
      <c r="B2" s="1" t="s">
        <v>29</v>
      </c>
    </row>
    <row r="4" ht="13.5" thickBot="1"/>
    <row r="5" spans="1:6" ht="13.5" thickBot="1">
      <c r="A5" s="3"/>
      <c r="B5" s="5" t="s">
        <v>15</v>
      </c>
      <c r="C5" s="4"/>
      <c r="D5" s="4"/>
      <c r="E5" s="37"/>
      <c r="F5" s="28"/>
    </row>
    <row r="6" spans="1:9" ht="13.5" thickBot="1">
      <c r="A6" s="11" t="s">
        <v>0</v>
      </c>
      <c r="B6" s="12" t="s">
        <v>1</v>
      </c>
      <c r="C6" s="12"/>
      <c r="D6" s="22"/>
      <c r="E6" s="31" t="s">
        <v>2</v>
      </c>
      <c r="F6" s="69" t="s">
        <v>3</v>
      </c>
      <c r="G6" s="71" t="s">
        <v>32</v>
      </c>
      <c r="H6" s="72" t="s">
        <v>31</v>
      </c>
      <c r="I6" s="73" t="s">
        <v>33</v>
      </c>
    </row>
    <row r="7" spans="1:9" ht="12.75">
      <c r="A7" s="21">
        <v>1</v>
      </c>
      <c r="B7" s="13" t="s">
        <v>18</v>
      </c>
      <c r="C7" s="13" t="s">
        <v>8</v>
      </c>
      <c r="D7" s="13" t="s">
        <v>14</v>
      </c>
      <c r="E7" s="23"/>
      <c r="F7" s="27"/>
      <c r="G7" s="18"/>
      <c r="H7" s="18"/>
      <c r="I7" s="18"/>
    </row>
    <row r="8" spans="1:9" ht="12.75">
      <c r="A8" s="16">
        <v>1.1</v>
      </c>
      <c r="B8" s="2" t="s">
        <v>4</v>
      </c>
      <c r="C8" s="2">
        <v>1</v>
      </c>
      <c r="D8" s="2">
        <v>7000</v>
      </c>
      <c r="E8" s="24">
        <f>D8*C8</f>
        <v>7000</v>
      </c>
      <c r="F8" s="24">
        <f>E8*12</f>
        <v>84000</v>
      </c>
      <c r="G8" s="30"/>
      <c r="H8" s="30"/>
      <c r="I8" s="30"/>
    </row>
    <row r="9" spans="1:9" ht="13.5" thickBot="1">
      <c r="A9" s="16">
        <v>1.2</v>
      </c>
      <c r="B9" s="2" t="s">
        <v>5</v>
      </c>
      <c r="C9" s="2">
        <v>1</v>
      </c>
      <c r="D9" s="2">
        <v>6000</v>
      </c>
      <c r="E9" s="24">
        <f>D9*C9</f>
        <v>6000</v>
      </c>
      <c r="F9" s="24">
        <f>E9*12</f>
        <v>72000</v>
      </c>
      <c r="G9" s="30"/>
      <c r="H9" s="30"/>
      <c r="I9" s="30"/>
    </row>
    <row r="10" spans="1:9" ht="13.5" thickBot="1">
      <c r="A10" s="7"/>
      <c r="B10" s="8" t="s">
        <v>11</v>
      </c>
      <c r="C10" s="8"/>
      <c r="D10" s="8"/>
      <c r="E10" s="35">
        <f>SUM(E8:E9)</f>
        <v>13000</v>
      </c>
      <c r="F10" s="53">
        <f>SUM(F8:F9)</f>
        <v>156000</v>
      </c>
      <c r="G10" s="6"/>
      <c r="H10" s="6"/>
      <c r="I10" s="30"/>
    </row>
    <row r="11" spans="1:9" ht="12.75">
      <c r="A11" s="78"/>
      <c r="B11" s="84" t="s">
        <v>35</v>
      </c>
      <c r="C11" s="84"/>
      <c r="D11" s="84"/>
      <c r="E11" s="84"/>
      <c r="F11" s="84"/>
      <c r="G11" s="85"/>
      <c r="H11" s="85">
        <f>F10-G12</f>
        <v>83232</v>
      </c>
      <c r="I11" s="30"/>
    </row>
    <row r="12" spans="1:9" ht="12.75">
      <c r="A12" s="80"/>
      <c r="B12" s="76" t="s">
        <v>38</v>
      </c>
      <c r="C12" s="93"/>
      <c r="D12" s="93"/>
      <c r="E12" s="93"/>
      <c r="F12" s="93"/>
      <c r="G12" s="91">
        <f>(3308+2756)*12</f>
        <v>72768</v>
      </c>
      <c r="H12" s="87"/>
      <c r="I12" s="30"/>
    </row>
    <row r="13" spans="1:16" ht="13.5" thickBot="1">
      <c r="A13" s="82"/>
      <c r="B13" s="83"/>
      <c r="C13" s="83"/>
      <c r="D13" s="83"/>
      <c r="E13" s="83"/>
      <c r="F13" s="83"/>
      <c r="G13" s="88"/>
      <c r="H13" s="88"/>
      <c r="I13" s="30"/>
      <c r="K13" s="66"/>
      <c r="L13" s="66"/>
      <c r="M13" s="66"/>
      <c r="N13" s="66"/>
      <c r="O13" s="38"/>
      <c r="P13" s="38"/>
    </row>
    <row r="14" spans="1:16" ht="13.5" thickBot="1">
      <c r="A14" s="20">
        <v>2</v>
      </c>
      <c r="B14" s="8" t="s">
        <v>6</v>
      </c>
      <c r="C14" s="8"/>
      <c r="D14" s="8"/>
      <c r="E14" s="26"/>
      <c r="F14" s="26"/>
      <c r="G14" s="89"/>
      <c r="H14" s="89"/>
      <c r="I14" s="30"/>
      <c r="K14" s="38"/>
      <c r="L14" s="38"/>
      <c r="M14" s="38"/>
      <c r="N14" s="38"/>
      <c r="O14" s="38"/>
      <c r="P14" s="38"/>
    </row>
    <row r="15" spans="1:16" ht="12.75">
      <c r="A15" s="2">
        <v>2.1</v>
      </c>
      <c r="B15" s="2" t="s">
        <v>7</v>
      </c>
      <c r="C15" s="2">
        <v>14</v>
      </c>
      <c r="D15" s="2">
        <v>1500</v>
      </c>
      <c r="E15" s="24">
        <f>C15*D15</f>
        <v>21000</v>
      </c>
      <c r="F15" s="24">
        <f>E15*12</f>
        <v>252000</v>
      </c>
      <c r="G15" s="89"/>
      <c r="H15" s="89"/>
      <c r="I15" s="30"/>
      <c r="K15" s="40"/>
      <c r="L15" s="38"/>
      <c r="M15" s="38"/>
      <c r="N15" s="38"/>
      <c r="O15" s="38"/>
      <c r="P15" s="38"/>
    </row>
    <row r="16" spans="1:16" ht="12.75">
      <c r="A16" s="2">
        <v>2.2</v>
      </c>
      <c r="B16" s="2" t="s">
        <v>20</v>
      </c>
      <c r="C16" s="2">
        <f>C15</f>
        <v>14</v>
      </c>
      <c r="D16" s="2">
        <v>335</v>
      </c>
      <c r="E16" s="24">
        <f>C16*D16</f>
        <v>4690</v>
      </c>
      <c r="F16" s="24">
        <f>E16*12</f>
        <v>56280</v>
      </c>
      <c r="G16" s="89"/>
      <c r="H16" s="89"/>
      <c r="I16" s="30"/>
      <c r="K16" s="38"/>
      <c r="L16" s="38"/>
      <c r="M16" s="66"/>
      <c r="N16" s="66"/>
      <c r="O16" s="38"/>
      <c r="P16" s="38"/>
    </row>
    <row r="17" spans="1:16" ht="12.75">
      <c r="A17" s="2">
        <v>2.3</v>
      </c>
      <c r="B17" s="2" t="s">
        <v>19</v>
      </c>
      <c r="C17" s="2">
        <f>C16</f>
        <v>14</v>
      </c>
      <c r="D17" s="2">
        <v>145</v>
      </c>
      <c r="E17" s="24">
        <f>C17*D17</f>
        <v>2030</v>
      </c>
      <c r="F17" s="24">
        <f>E17*12</f>
        <v>24360</v>
      </c>
      <c r="G17" s="89"/>
      <c r="H17" s="89"/>
      <c r="I17" s="30"/>
      <c r="K17" s="38"/>
      <c r="L17" s="38"/>
      <c r="M17" s="38"/>
      <c r="N17" s="38"/>
      <c r="O17" s="38"/>
      <c r="P17" s="38"/>
    </row>
    <row r="18" spans="1:16" ht="12.75">
      <c r="A18" s="2">
        <v>2.4</v>
      </c>
      <c r="B18" s="2" t="s">
        <v>9</v>
      </c>
      <c r="C18" s="2">
        <f>C17</f>
        <v>14</v>
      </c>
      <c r="D18" s="2">
        <v>200</v>
      </c>
      <c r="E18" s="24">
        <f>C18*D18</f>
        <v>2800</v>
      </c>
      <c r="F18" s="24">
        <f>E18*12</f>
        <v>33600</v>
      </c>
      <c r="G18" s="89"/>
      <c r="H18" s="89"/>
      <c r="I18" s="30"/>
      <c r="K18" s="38"/>
      <c r="L18" s="38"/>
      <c r="M18" s="66"/>
      <c r="N18" s="66"/>
      <c r="O18" s="38"/>
      <c r="P18" s="38"/>
    </row>
    <row r="19" spans="1:16" ht="13.5" thickBot="1">
      <c r="A19" s="2">
        <v>2.6</v>
      </c>
      <c r="B19" s="2" t="s">
        <v>10</v>
      </c>
      <c r="C19" s="2">
        <v>1</v>
      </c>
      <c r="D19" s="2">
        <v>1000</v>
      </c>
      <c r="E19" s="24">
        <f>C19*D19</f>
        <v>1000</v>
      </c>
      <c r="F19" s="24">
        <f>E19*12</f>
        <v>12000</v>
      </c>
      <c r="G19" s="89"/>
      <c r="H19" s="89"/>
      <c r="I19" s="30"/>
      <c r="K19" s="38"/>
      <c r="L19" s="38"/>
      <c r="M19" s="38"/>
      <c r="N19" s="38"/>
      <c r="O19" s="38"/>
      <c r="P19" s="38"/>
    </row>
    <row r="20" spans="1:16" ht="13.5" thickBot="1">
      <c r="A20" s="7"/>
      <c r="B20" s="8" t="s">
        <v>12</v>
      </c>
      <c r="C20" s="9"/>
      <c r="D20" s="8"/>
      <c r="E20" s="35">
        <f>SUM(E15:E19)</f>
        <v>31520</v>
      </c>
      <c r="F20" s="53">
        <f>SUM(F15:F19)</f>
        <v>378240</v>
      </c>
      <c r="G20" s="90"/>
      <c r="H20" s="90"/>
      <c r="I20" s="30"/>
      <c r="K20" s="38"/>
      <c r="L20" s="38"/>
      <c r="M20" s="38"/>
      <c r="N20" s="38"/>
      <c r="O20" s="38"/>
      <c r="P20" s="38"/>
    </row>
    <row r="21" spans="1:16" ht="12.75">
      <c r="A21" s="78"/>
      <c r="B21" s="84" t="s">
        <v>35</v>
      </c>
      <c r="C21" s="84"/>
      <c r="D21" s="84"/>
      <c r="E21" s="84"/>
      <c r="F21" s="84"/>
      <c r="G21" s="85"/>
      <c r="H21" s="85">
        <f>F20*8/14</f>
        <v>216137.14285714287</v>
      </c>
      <c r="I21" s="30"/>
      <c r="K21" s="38"/>
      <c r="L21" s="38"/>
      <c r="M21" s="38"/>
      <c r="N21" s="38"/>
      <c r="O21" s="38"/>
      <c r="P21" s="38"/>
    </row>
    <row r="22" spans="1:16" ht="12.75">
      <c r="A22" s="80"/>
      <c r="B22" s="76" t="s">
        <v>37</v>
      </c>
      <c r="C22" s="75"/>
      <c r="D22" s="75"/>
      <c r="E22" s="75"/>
      <c r="F22" s="75"/>
      <c r="G22" s="91">
        <f>F20*6/14</f>
        <v>162102.85714285713</v>
      </c>
      <c r="H22" s="87"/>
      <c r="I22" s="30"/>
      <c r="K22" s="38"/>
      <c r="L22" s="38"/>
      <c r="M22" s="38"/>
      <c r="N22" s="38"/>
      <c r="O22" s="38"/>
      <c r="P22" s="38"/>
    </row>
    <row r="23" spans="1:16" ht="13.5" thickBot="1">
      <c r="A23" s="82"/>
      <c r="B23" s="83"/>
      <c r="C23" s="83"/>
      <c r="D23" s="83"/>
      <c r="E23" s="83"/>
      <c r="F23" s="83"/>
      <c r="G23" s="88"/>
      <c r="H23" s="88"/>
      <c r="I23" s="30"/>
      <c r="K23" s="38"/>
      <c r="L23" s="38"/>
      <c r="M23" s="38"/>
      <c r="N23" s="38"/>
      <c r="O23" s="38"/>
      <c r="P23" s="38"/>
    </row>
    <row r="24" spans="1:9" ht="13.5" thickBot="1">
      <c r="A24" s="65">
        <v>3</v>
      </c>
      <c r="B24" s="64" t="s">
        <v>30</v>
      </c>
      <c r="C24" s="55">
        <f>C18</f>
        <v>14</v>
      </c>
      <c r="D24" s="55">
        <v>1650</v>
      </c>
      <c r="E24" s="55">
        <f>C24*D24</f>
        <v>23100</v>
      </c>
      <c r="F24" s="55">
        <f>E24*12</f>
        <v>277200</v>
      </c>
      <c r="G24" s="89"/>
      <c r="H24" s="89"/>
      <c r="I24" s="30"/>
    </row>
    <row r="25" spans="1:9" ht="12.75">
      <c r="A25" s="78"/>
      <c r="B25" s="79" t="s">
        <v>28</v>
      </c>
      <c r="C25" s="4"/>
      <c r="D25" s="4"/>
      <c r="E25" s="4"/>
      <c r="F25" s="4"/>
      <c r="G25" s="90"/>
      <c r="H25" s="90"/>
      <c r="I25" s="30"/>
    </row>
    <row r="26" spans="1:9" ht="12.75">
      <c r="A26" s="80"/>
      <c r="B26" s="74" t="s">
        <v>35</v>
      </c>
      <c r="C26" s="74"/>
      <c r="D26" s="74"/>
      <c r="E26" s="74"/>
      <c r="F26" s="74"/>
      <c r="G26" s="85"/>
      <c r="H26" s="85">
        <f>F24*8/14</f>
        <v>158400</v>
      </c>
      <c r="I26" s="30"/>
    </row>
    <row r="27" spans="1:9" ht="12.75">
      <c r="A27" s="80"/>
      <c r="B27" s="81" t="s">
        <v>36</v>
      </c>
      <c r="C27" s="75"/>
      <c r="D27" s="75"/>
      <c r="E27" s="75"/>
      <c r="F27" s="75"/>
      <c r="G27" s="86">
        <f>F24*6/14</f>
        <v>118800</v>
      </c>
      <c r="H27" s="87"/>
      <c r="I27" s="30"/>
    </row>
    <row r="28" spans="1:9" ht="13.5" thickBot="1">
      <c r="A28" s="82"/>
      <c r="B28" s="83"/>
      <c r="C28" s="83"/>
      <c r="D28" s="83"/>
      <c r="E28" s="83"/>
      <c r="F28" s="83"/>
      <c r="G28" s="87"/>
      <c r="H28" s="87"/>
      <c r="I28" s="6"/>
    </row>
    <row r="29" spans="1:9" ht="13.5" thickBot="1">
      <c r="A29" s="48"/>
      <c r="B29" s="49" t="s">
        <v>13</v>
      </c>
      <c r="C29" s="50"/>
      <c r="D29" s="52"/>
      <c r="E29" s="53">
        <f>SUM(E20,E10,E24)</f>
        <v>67620</v>
      </c>
      <c r="F29" s="70">
        <f>SUM(F20,F10,F24)</f>
        <v>811440</v>
      </c>
      <c r="G29" s="91">
        <f>SUM(G11:G27)</f>
        <v>353670.85714285716</v>
      </c>
      <c r="H29" s="92">
        <f>SUM(H11:H27)</f>
        <v>457769.14285714284</v>
      </c>
      <c r="I29" s="77">
        <f>H29/I31</f>
        <v>9536.857142857143</v>
      </c>
    </row>
    <row r="31" spans="8:9" ht="12.75">
      <c r="H31" s="67" t="s">
        <v>34</v>
      </c>
      <c r="I31">
        <v>48</v>
      </c>
    </row>
    <row r="33" spans="2:9" ht="12.75">
      <c r="B33" s="94" t="s">
        <v>39</v>
      </c>
      <c r="C33" s="95"/>
      <c r="D33" s="95"/>
      <c r="E33" s="95"/>
      <c r="F33" s="95"/>
      <c r="G33" s="95"/>
      <c r="H33" s="96">
        <f>H29/2</f>
        <v>228884.57142857142</v>
      </c>
      <c r="I33" s="97">
        <f>I29/2</f>
        <v>4768.428571428572</v>
      </c>
    </row>
    <row r="34" ht="12.75">
      <c r="B34" s="42"/>
    </row>
    <row r="35" ht="12.75">
      <c r="B35" s="6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F39" sqref="F39"/>
    </sheetView>
  </sheetViews>
  <sheetFormatPr defaultColWidth="9.140625" defaultRowHeight="12.75"/>
  <cols>
    <col min="2" max="2" width="36.00390625" style="0" bestFit="1" customWidth="1"/>
    <col min="3" max="3" width="7.8515625" style="0" customWidth="1"/>
    <col min="4" max="4" width="8.57421875" style="0" customWidth="1"/>
    <col min="5" max="5" width="11.28125" style="0" customWidth="1"/>
    <col min="6" max="6" width="15.28125" style="0" customWidth="1"/>
    <col min="7" max="7" width="39.28125" style="0" hidden="1" customWidth="1"/>
    <col min="8" max="8" width="19.00390625" style="0" hidden="1" customWidth="1"/>
    <col min="9" max="9" width="22.00390625" style="0" customWidth="1"/>
    <col min="10" max="10" width="11.421875" style="0" customWidth="1"/>
  </cols>
  <sheetData>
    <row r="1" spans="1:2" ht="15.75">
      <c r="A1" s="36" t="s">
        <v>21</v>
      </c>
      <c r="B1" s="1"/>
    </row>
    <row r="2" spans="1:2" ht="15.75">
      <c r="A2" s="36" t="s">
        <v>17</v>
      </c>
      <c r="B2" s="1"/>
    </row>
    <row r="3" ht="13.5" thickBot="1"/>
    <row r="4" spans="1:8" ht="13.5" thickBot="1">
      <c r="A4" s="3"/>
      <c r="B4" s="5" t="s">
        <v>15</v>
      </c>
      <c r="C4" s="4"/>
      <c r="D4" s="4"/>
      <c r="E4" s="37"/>
      <c r="F4" s="28"/>
      <c r="G4" s="19"/>
      <c r="H4" s="15"/>
    </row>
    <row r="5" spans="1:8" ht="13.5" thickBot="1">
      <c r="A5" s="11" t="s">
        <v>0</v>
      </c>
      <c r="B5" s="12" t="s">
        <v>1</v>
      </c>
      <c r="C5" s="12"/>
      <c r="D5" s="22"/>
      <c r="E5" s="31" t="s">
        <v>2</v>
      </c>
      <c r="F5" s="31" t="s">
        <v>3</v>
      </c>
      <c r="G5" s="33" t="s">
        <v>16</v>
      </c>
      <c r="H5" s="32"/>
    </row>
    <row r="6" spans="1:8" ht="12.75">
      <c r="A6" s="21">
        <v>1</v>
      </c>
      <c r="B6" s="13" t="s">
        <v>18</v>
      </c>
      <c r="C6" s="13" t="s">
        <v>8</v>
      </c>
      <c r="D6" s="13" t="s">
        <v>14</v>
      </c>
      <c r="E6" s="23"/>
      <c r="F6" s="6"/>
      <c r="G6" s="34"/>
      <c r="H6" s="15"/>
    </row>
    <row r="7" spans="1:8" ht="12.75" hidden="1">
      <c r="A7" s="14"/>
      <c r="B7" s="15"/>
      <c r="C7" s="15"/>
      <c r="D7" s="15"/>
      <c r="E7" s="15"/>
      <c r="F7" s="2"/>
      <c r="G7" s="34"/>
      <c r="H7" s="15"/>
    </row>
    <row r="8" spans="1:10" ht="12.75">
      <c r="A8" s="16">
        <v>1.1</v>
      </c>
      <c r="B8" s="2" t="s">
        <v>4</v>
      </c>
      <c r="C8" s="2">
        <v>1</v>
      </c>
      <c r="D8" s="2">
        <v>3308</v>
      </c>
      <c r="E8" s="24">
        <f>D8*C8</f>
        <v>3308</v>
      </c>
      <c r="F8" s="2">
        <f>E8*12</f>
        <v>39696</v>
      </c>
      <c r="G8" s="34"/>
      <c r="H8" s="38"/>
      <c r="I8" s="42"/>
      <c r="J8" s="42"/>
    </row>
    <row r="9" spans="1:10" ht="12.75">
      <c r="A9" s="16">
        <v>1.2</v>
      </c>
      <c r="B9" s="2" t="s">
        <v>5</v>
      </c>
      <c r="C9" s="2">
        <v>1</v>
      </c>
      <c r="D9" s="2">
        <v>2756</v>
      </c>
      <c r="E9" s="24">
        <f>D9*C9</f>
        <v>2756</v>
      </c>
      <c r="F9" s="2">
        <f>E9*12</f>
        <v>33072</v>
      </c>
      <c r="G9" s="34"/>
      <c r="H9" s="38"/>
      <c r="I9" s="42"/>
      <c r="J9" s="42"/>
    </row>
    <row r="10" spans="1:8" ht="13.5" thickBot="1">
      <c r="A10" s="17"/>
      <c r="B10" s="18"/>
      <c r="C10" s="18"/>
      <c r="D10" s="18"/>
      <c r="E10" s="25"/>
      <c r="F10" s="18"/>
      <c r="G10" s="34"/>
      <c r="H10" s="15"/>
    </row>
    <row r="11" spans="1:8" ht="13.5" thickBot="1">
      <c r="A11" s="7"/>
      <c r="B11" s="8" t="s">
        <v>11</v>
      </c>
      <c r="C11" s="8"/>
      <c r="D11" s="8"/>
      <c r="E11" s="35">
        <f>SUM(E8:E9)</f>
        <v>6064</v>
      </c>
      <c r="F11" s="29">
        <f>SUM(F8:F9)</f>
        <v>72768</v>
      </c>
      <c r="G11" s="34"/>
      <c r="H11" s="39"/>
    </row>
    <row r="12" spans="6:10" ht="13.5" thickBot="1">
      <c r="F12" s="30"/>
      <c r="G12" s="34"/>
      <c r="H12" s="15"/>
      <c r="J12" s="40"/>
    </row>
    <row r="13" spans="1:8" ht="13.5" thickBot="1">
      <c r="A13" s="20">
        <v>2</v>
      </c>
      <c r="B13" s="8" t="s">
        <v>6</v>
      </c>
      <c r="C13" s="8"/>
      <c r="D13" s="8"/>
      <c r="E13" s="26"/>
      <c r="F13" s="10"/>
      <c r="G13" s="34"/>
      <c r="H13" s="15"/>
    </row>
    <row r="14" spans="1:8" ht="12.75">
      <c r="A14" s="6"/>
      <c r="B14" s="6"/>
      <c r="C14" s="6"/>
      <c r="D14" s="6"/>
      <c r="E14" s="27"/>
      <c r="F14" s="6"/>
      <c r="G14" s="34"/>
      <c r="H14" s="15"/>
    </row>
    <row r="15" spans="1:8" ht="12.75">
      <c r="A15" s="2">
        <v>2.1</v>
      </c>
      <c r="B15" s="2" t="s">
        <v>7</v>
      </c>
      <c r="C15" s="2">
        <v>20</v>
      </c>
      <c r="D15" s="2">
        <v>1500</v>
      </c>
      <c r="E15" s="24">
        <f>C15*D15</f>
        <v>30000</v>
      </c>
      <c r="F15" s="2">
        <f>E15*12</f>
        <v>360000</v>
      </c>
      <c r="G15" s="34"/>
      <c r="H15" s="15"/>
    </row>
    <row r="16" spans="1:8" ht="12.75">
      <c r="A16" s="2">
        <v>2.2</v>
      </c>
      <c r="B16" s="2" t="s">
        <v>20</v>
      </c>
      <c r="C16" s="2">
        <v>20</v>
      </c>
      <c r="D16" s="2">
        <v>335</v>
      </c>
      <c r="E16" s="24">
        <f>C16*D16</f>
        <v>6700</v>
      </c>
      <c r="F16" s="2">
        <f>E16*12</f>
        <v>80400</v>
      </c>
      <c r="G16" s="34"/>
      <c r="H16" s="15"/>
    </row>
    <row r="17" spans="1:8" ht="12.75">
      <c r="A17" s="2">
        <v>2.3</v>
      </c>
      <c r="B17" s="2" t="s">
        <v>19</v>
      </c>
      <c r="C17" s="2">
        <v>20</v>
      </c>
      <c r="D17" s="2">
        <v>145</v>
      </c>
      <c r="E17" s="24">
        <f>C17*D17</f>
        <v>2900</v>
      </c>
      <c r="F17" s="2">
        <f>E17*12</f>
        <v>34800</v>
      </c>
      <c r="G17" s="34"/>
      <c r="H17" s="15"/>
    </row>
    <row r="18" spans="1:8" ht="12.75">
      <c r="A18" s="2">
        <v>2.4</v>
      </c>
      <c r="B18" s="2" t="s">
        <v>9</v>
      </c>
      <c r="C18" s="2">
        <v>20</v>
      </c>
      <c r="D18" s="2">
        <v>200</v>
      </c>
      <c r="E18" s="24">
        <f>C18*D18</f>
        <v>4000</v>
      </c>
      <c r="F18" s="2">
        <f>4000*12</f>
        <v>48000</v>
      </c>
      <c r="G18" s="34"/>
      <c r="H18" s="15"/>
    </row>
    <row r="19" spans="1:8" ht="12.75">
      <c r="A19" s="2">
        <v>2.6</v>
      </c>
      <c r="B19" s="2" t="s">
        <v>10</v>
      </c>
      <c r="C19" s="2">
        <v>1</v>
      </c>
      <c r="D19" s="2">
        <v>1000</v>
      </c>
      <c r="E19" s="24">
        <f>C19*D19</f>
        <v>1000</v>
      </c>
      <c r="F19" s="2">
        <v>12000</v>
      </c>
      <c r="G19" s="34"/>
      <c r="H19" s="15"/>
    </row>
    <row r="20" spans="1:8" ht="13.5" thickBot="1">
      <c r="A20" s="18"/>
      <c r="B20" s="18"/>
      <c r="C20" s="18"/>
      <c r="D20" s="18"/>
      <c r="E20" s="25"/>
      <c r="F20" s="18"/>
      <c r="G20" s="34"/>
      <c r="H20" s="15"/>
    </row>
    <row r="21" spans="1:8" ht="13.5" thickBot="1">
      <c r="A21" s="7"/>
      <c r="B21" s="8" t="s">
        <v>12</v>
      </c>
      <c r="C21" s="9"/>
      <c r="D21" s="8"/>
      <c r="E21" s="35">
        <f>SUM(E15:E19)</f>
        <v>44600</v>
      </c>
      <c r="F21" s="29">
        <f>SUM(F15:F19)</f>
        <v>535200</v>
      </c>
      <c r="G21" s="34"/>
      <c r="H21" s="39"/>
    </row>
    <row r="22" spans="6:8" ht="13.5" thickBot="1">
      <c r="F22" s="30"/>
      <c r="G22" s="34"/>
      <c r="H22" s="15"/>
    </row>
    <row r="23" spans="1:8" ht="13.5" thickBot="1">
      <c r="A23" s="48"/>
      <c r="B23" s="49" t="s">
        <v>13</v>
      </c>
      <c r="C23" s="50"/>
      <c r="D23" s="52"/>
      <c r="E23" s="53">
        <f>SUM(E21,E11)</f>
        <v>50664</v>
      </c>
      <c r="F23" s="51">
        <f>SUM(F21,F11)</f>
        <v>607968</v>
      </c>
      <c r="G23" s="34"/>
      <c r="H23" s="15"/>
    </row>
    <row r="24" spans="5:8" ht="12.75">
      <c r="E24" s="15"/>
      <c r="F24" s="15"/>
      <c r="G24" s="34"/>
      <c r="H24" s="15"/>
    </row>
    <row r="25" spans="1:10" ht="12.75" hidden="1">
      <c r="A25" s="45"/>
      <c r="B25" s="46" t="s">
        <v>13</v>
      </c>
      <c r="C25" s="45"/>
      <c r="D25" s="45"/>
      <c r="E25" s="47" t="e">
        <f>#REF!+#REF!+#REF!</f>
        <v>#REF!</v>
      </c>
      <c r="F25" s="47" t="e">
        <f>#REF!+#REF!+#REF!</f>
        <v>#REF!</v>
      </c>
      <c r="G25" s="44"/>
      <c r="H25" s="38"/>
      <c r="I25" s="38"/>
      <c r="J25" s="38"/>
    </row>
    <row r="26" spans="1:10" ht="12.75">
      <c r="A26" s="38"/>
      <c r="B26" s="38"/>
      <c r="C26" s="38"/>
      <c r="D26" s="38"/>
      <c r="E26" s="38"/>
      <c r="F26" s="38"/>
      <c r="G26" s="44"/>
      <c r="H26" s="38"/>
      <c r="I26" s="38"/>
      <c r="J26" s="38"/>
    </row>
    <row r="27" spans="1:9" ht="12.75">
      <c r="A27" s="43"/>
      <c r="B27" s="41"/>
      <c r="C27" s="41"/>
      <c r="D27" s="41"/>
      <c r="E27" s="41"/>
      <c r="F27" s="41"/>
      <c r="G27" s="41"/>
      <c r="H27" s="41"/>
      <c r="I27" s="41"/>
    </row>
    <row r="28" spans="2:9" ht="12.75">
      <c r="B28" s="41"/>
      <c r="C28" s="41"/>
      <c r="D28" s="41"/>
      <c r="E28" s="41"/>
      <c r="F28" s="41"/>
      <c r="G28" s="41"/>
      <c r="H28" s="41"/>
      <c r="I28" s="41"/>
    </row>
    <row r="29" spans="2:9" ht="12.75">
      <c r="B29" s="41"/>
      <c r="C29" s="41"/>
      <c r="D29" s="41"/>
      <c r="E29" s="41"/>
      <c r="F29" s="41"/>
      <c r="G29" s="41"/>
      <c r="H29" s="41"/>
      <c r="I29" s="41"/>
    </row>
    <row r="30" spans="2:9" ht="12.75">
      <c r="B30" s="41"/>
      <c r="C30" s="41"/>
      <c r="D30" s="41"/>
      <c r="E30" s="41"/>
      <c r="F30" s="41"/>
      <c r="G30" s="41"/>
      <c r="H30" s="41"/>
      <c r="I30" s="41"/>
    </row>
    <row r="31" ht="12.75">
      <c r="B31" s="41"/>
    </row>
    <row r="32" ht="12.75">
      <c r="B32" s="41"/>
    </row>
    <row r="34" ht="12.75">
      <c r="B34" s="41"/>
    </row>
    <row r="35" ht="12.75">
      <c r="B35" s="41"/>
    </row>
    <row r="37" ht="12.75">
      <c r="B37" s="41"/>
    </row>
    <row r="38" ht="12.75">
      <c r="B38" s="41"/>
    </row>
    <row r="40" ht="12.75">
      <c r="B40" s="42"/>
    </row>
    <row r="41" ht="12.75">
      <c r="B41" s="41"/>
    </row>
    <row r="43" spans="2:5" ht="12.75">
      <c r="B43" s="42"/>
      <c r="C43" s="42"/>
      <c r="D43" s="42"/>
      <c r="E43" s="42"/>
    </row>
    <row r="44" spans="2:5" ht="12.75">
      <c r="B44" s="42"/>
      <c r="C44" s="42"/>
      <c r="D44" s="42"/>
      <c r="E44" s="42"/>
    </row>
    <row r="46" ht="12.75">
      <c r="B46" t="s">
        <v>22</v>
      </c>
    </row>
    <row r="47" ht="12.75">
      <c r="B47" t="s">
        <v>23</v>
      </c>
    </row>
    <row r="51" ht="12.75">
      <c r="K51" s="42"/>
    </row>
    <row r="52" ht="12.75">
      <c r="K52" s="42"/>
    </row>
    <row r="55" ht="12.75">
      <c r="K55" s="40"/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55" sqref="B55"/>
    </sheetView>
  </sheetViews>
  <sheetFormatPr defaultColWidth="9.140625" defaultRowHeight="12.75"/>
  <cols>
    <col min="2" max="2" width="36.00390625" style="0" bestFit="1" customWidth="1"/>
    <col min="3" max="3" width="7.8515625" style="0" customWidth="1"/>
    <col min="4" max="4" width="8.57421875" style="0" customWidth="1"/>
    <col min="5" max="6" width="11.28125" style="0" customWidth="1"/>
    <col min="7" max="7" width="39.28125" style="0" hidden="1" customWidth="1"/>
    <col min="8" max="8" width="19.00390625" style="0" hidden="1" customWidth="1"/>
  </cols>
  <sheetData>
    <row r="1" spans="1:2" ht="15.75">
      <c r="A1" s="36" t="s">
        <v>24</v>
      </c>
      <c r="B1" s="1"/>
    </row>
    <row r="2" spans="1:2" ht="15.75">
      <c r="A2" s="36" t="s">
        <v>17</v>
      </c>
      <c r="B2" s="1"/>
    </row>
    <row r="3" ht="13.5" thickBot="1"/>
    <row r="4" spans="1:8" ht="13.5" thickBot="1">
      <c r="A4" s="3"/>
      <c r="B4" s="5" t="s">
        <v>15</v>
      </c>
      <c r="C4" s="4"/>
      <c r="D4" s="4"/>
      <c r="E4" s="37"/>
      <c r="F4" s="28"/>
      <c r="G4" s="19"/>
      <c r="H4" s="15"/>
    </row>
    <row r="5" spans="1:8" ht="13.5" thickBot="1">
      <c r="A5" s="11" t="s">
        <v>0</v>
      </c>
      <c r="B5" s="12" t="s">
        <v>1</v>
      </c>
      <c r="C5" s="12"/>
      <c r="D5" s="22"/>
      <c r="E5" s="31" t="s">
        <v>2</v>
      </c>
      <c r="F5" s="31" t="s">
        <v>3</v>
      </c>
      <c r="G5" s="33" t="s">
        <v>16</v>
      </c>
      <c r="H5" s="32"/>
    </row>
    <row r="6" spans="1:8" ht="12.75">
      <c r="A6" s="21">
        <v>1</v>
      </c>
      <c r="B6" s="13" t="s">
        <v>25</v>
      </c>
      <c r="C6" s="13" t="s">
        <v>8</v>
      </c>
      <c r="D6" s="13" t="s">
        <v>14</v>
      </c>
      <c r="E6" s="23"/>
      <c r="F6" s="6"/>
      <c r="G6" s="34"/>
      <c r="H6" s="15"/>
    </row>
    <row r="7" spans="1:8" ht="12.75" hidden="1">
      <c r="A7" s="14"/>
      <c r="B7" s="15"/>
      <c r="C7" s="15"/>
      <c r="D7" s="15"/>
      <c r="E7" s="15"/>
      <c r="F7" s="2"/>
      <c r="G7" s="34"/>
      <c r="H7" s="15"/>
    </row>
    <row r="8" spans="1:8" ht="12.75">
      <c r="A8" s="16">
        <v>1.1</v>
      </c>
      <c r="B8" s="2" t="s">
        <v>4</v>
      </c>
      <c r="C8" s="2">
        <v>1</v>
      </c>
      <c r="D8" s="2">
        <v>6000</v>
      </c>
      <c r="E8" s="24">
        <v>6000</v>
      </c>
      <c r="F8" s="2">
        <v>72000</v>
      </c>
      <c r="G8" s="34"/>
      <c r="H8" s="38"/>
    </row>
    <row r="9" spans="1:8" ht="12.75">
      <c r="A9" s="16">
        <v>1.2</v>
      </c>
      <c r="B9" s="2" t="s">
        <v>5</v>
      </c>
      <c r="C9" s="2">
        <v>1</v>
      </c>
      <c r="D9" s="2">
        <v>4000</v>
      </c>
      <c r="E9" s="24">
        <v>4000</v>
      </c>
      <c r="F9" s="2">
        <v>48000</v>
      </c>
      <c r="G9" s="34"/>
      <c r="H9" s="38"/>
    </row>
    <row r="10" spans="1:8" ht="12.75" hidden="1">
      <c r="A10" s="16"/>
      <c r="B10" s="2"/>
      <c r="C10" s="2"/>
      <c r="D10" s="2"/>
      <c r="E10" s="24"/>
      <c r="F10" s="2"/>
      <c r="G10" s="34"/>
      <c r="H10" s="38"/>
    </row>
    <row r="11" spans="1:8" ht="13.5" thickBot="1">
      <c r="A11" s="17"/>
      <c r="B11" s="18"/>
      <c r="C11" s="18"/>
      <c r="D11" s="18"/>
      <c r="E11" s="25"/>
      <c r="F11" s="18"/>
      <c r="G11" s="34"/>
      <c r="H11" s="15"/>
    </row>
    <row r="12" spans="1:8" ht="13.5" thickBot="1">
      <c r="A12" s="7"/>
      <c r="B12" s="8" t="s">
        <v>11</v>
      </c>
      <c r="C12" s="8"/>
      <c r="D12" s="8"/>
      <c r="E12" s="35">
        <f>SUM(E8:E10)</f>
        <v>10000</v>
      </c>
      <c r="F12" s="29">
        <f>SUM(F8:F10)</f>
        <v>120000</v>
      </c>
      <c r="G12" s="34"/>
      <c r="H12" s="39"/>
    </row>
    <row r="13" spans="6:8" ht="13.5" thickBot="1">
      <c r="F13" s="30"/>
      <c r="G13" s="34"/>
      <c r="H13" s="15"/>
    </row>
    <row r="14" spans="1:8" ht="13.5" thickBot="1">
      <c r="A14" s="20">
        <v>2</v>
      </c>
      <c r="B14" s="8" t="s">
        <v>6</v>
      </c>
      <c r="C14" s="8"/>
      <c r="D14" s="8"/>
      <c r="E14" s="26"/>
      <c r="F14" s="10"/>
      <c r="G14" s="34"/>
      <c r="H14" s="15"/>
    </row>
    <row r="15" spans="1:8" ht="12.75">
      <c r="A15" s="6"/>
      <c r="B15" s="6"/>
      <c r="C15" s="6"/>
      <c r="D15" s="6"/>
      <c r="E15" s="27"/>
      <c r="F15" s="6"/>
      <c r="G15" s="34"/>
      <c r="H15" s="15"/>
    </row>
    <row r="16" spans="1:8" ht="12.75">
      <c r="A16" s="2">
        <v>2.1</v>
      </c>
      <c r="B16" s="2" t="s">
        <v>7</v>
      </c>
      <c r="C16" s="2">
        <v>20</v>
      </c>
      <c r="D16" s="2">
        <v>1500</v>
      </c>
      <c r="E16" s="24">
        <f>20*1500</f>
        <v>30000</v>
      </c>
      <c r="F16" s="2">
        <f>30000*12</f>
        <v>360000</v>
      </c>
      <c r="G16" s="34"/>
      <c r="H16" s="15"/>
    </row>
    <row r="17" spans="1:8" ht="12.75">
      <c r="A17" s="2">
        <v>2.2</v>
      </c>
      <c r="B17" s="2" t="s">
        <v>26</v>
      </c>
      <c r="C17" s="2">
        <v>20</v>
      </c>
      <c r="D17" s="2">
        <v>500</v>
      </c>
      <c r="E17" s="24">
        <f>500*20</f>
        <v>10000</v>
      </c>
      <c r="F17" s="2">
        <f>E17*12</f>
        <v>120000</v>
      </c>
      <c r="G17" s="34"/>
      <c r="H17" s="15"/>
    </row>
    <row r="18" spans="1:8" ht="12.75">
      <c r="A18" s="2">
        <v>2.3</v>
      </c>
      <c r="B18" s="2" t="s">
        <v>9</v>
      </c>
      <c r="C18" s="2">
        <v>20</v>
      </c>
      <c r="D18" s="2">
        <v>200</v>
      </c>
      <c r="E18" s="24">
        <f>20*200</f>
        <v>4000</v>
      </c>
      <c r="F18" s="2">
        <f>4000*12</f>
        <v>48000</v>
      </c>
      <c r="G18" s="34"/>
      <c r="H18" s="15"/>
    </row>
    <row r="19" spans="1:8" ht="12.75" hidden="1">
      <c r="A19" s="2">
        <v>2.4</v>
      </c>
      <c r="B19" s="2" t="s">
        <v>27</v>
      </c>
      <c r="C19" s="2">
        <v>1</v>
      </c>
      <c r="D19" s="2">
        <v>25000</v>
      </c>
      <c r="E19" s="24"/>
      <c r="F19" s="2">
        <v>25000</v>
      </c>
      <c r="G19" s="34"/>
      <c r="H19" s="15"/>
    </row>
    <row r="20" spans="1:8" ht="12.75">
      <c r="A20" s="2">
        <v>2.4</v>
      </c>
      <c r="B20" s="2" t="s">
        <v>10</v>
      </c>
      <c r="C20" s="2">
        <v>1</v>
      </c>
      <c r="D20" s="2">
        <v>1000</v>
      </c>
      <c r="E20" s="24">
        <v>1000</v>
      </c>
      <c r="F20" s="2">
        <v>12000</v>
      </c>
      <c r="G20" s="34"/>
      <c r="H20" s="15"/>
    </row>
    <row r="21" spans="1:8" ht="13.5" thickBot="1">
      <c r="A21" s="18"/>
      <c r="B21" s="18"/>
      <c r="C21" s="18"/>
      <c r="D21" s="18"/>
      <c r="E21" s="25"/>
      <c r="F21" s="18"/>
      <c r="G21" s="34"/>
      <c r="H21" s="15"/>
    </row>
    <row r="22" spans="1:8" ht="13.5" thickBot="1">
      <c r="A22" s="7"/>
      <c r="B22" s="8" t="s">
        <v>12</v>
      </c>
      <c r="C22" s="9"/>
      <c r="D22" s="8"/>
      <c r="E22" s="35">
        <f>SUM(E16:E20)</f>
        <v>45000</v>
      </c>
      <c r="F22" s="29">
        <v>540000</v>
      </c>
      <c r="G22" s="34"/>
      <c r="H22" s="39"/>
    </row>
    <row r="23" spans="6:8" ht="12.75">
      <c r="F23" s="30"/>
      <c r="G23" s="34"/>
      <c r="H23" s="15"/>
    </row>
    <row r="24" spans="1:8" ht="13.5" hidden="1" thickBot="1">
      <c r="A24" s="54"/>
      <c r="B24" s="55"/>
      <c r="C24" s="56"/>
      <c r="D24" s="56"/>
      <c r="E24" s="56"/>
      <c r="F24" s="10"/>
      <c r="G24" s="34"/>
      <c r="H24" s="15"/>
    </row>
    <row r="25" spans="1:8" ht="12.75" hidden="1">
      <c r="A25" s="6"/>
      <c r="B25" s="6"/>
      <c r="C25" s="6"/>
      <c r="D25" s="6"/>
      <c r="E25" s="27"/>
      <c r="F25" s="6"/>
      <c r="G25" s="34"/>
      <c r="H25" s="15"/>
    </row>
    <row r="26" spans="1:8" ht="12.75" hidden="1">
      <c r="A26" s="2"/>
      <c r="B26" s="2"/>
      <c r="C26" s="2"/>
      <c r="D26" s="2"/>
      <c r="E26" s="24"/>
      <c r="F26" s="2"/>
      <c r="G26" s="34"/>
      <c r="H26" s="38"/>
    </row>
    <row r="27" spans="1:8" ht="12.75" hidden="1">
      <c r="A27" s="2"/>
      <c r="B27" s="2"/>
      <c r="C27" s="2"/>
      <c r="D27" s="2"/>
      <c r="E27" s="24"/>
      <c r="F27" s="2"/>
      <c r="G27" s="34"/>
      <c r="H27" s="38"/>
    </row>
    <row r="28" spans="1:8" ht="12.75" hidden="1">
      <c r="A28" s="2"/>
      <c r="B28" s="2"/>
      <c r="C28" s="2"/>
      <c r="D28" s="2"/>
      <c r="E28" s="24"/>
      <c r="F28" s="2"/>
      <c r="G28" s="34"/>
      <c r="H28" s="38"/>
    </row>
    <row r="29" spans="1:8" ht="12.75" hidden="1">
      <c r="A29" s="18"/>
      <c r="B29" s="18"/>
      <c r="C29" s="18"/>
      <c r="D29" s="18"/>
      <c r="E29" s="25"/>
      <c r="F29" s="18"/>
      <c r="G29" s="34"/>
      <c r="H29" s="15"/>
    </row>
    <row r="30" spans="1:8" ht="13.5" hidden="1" thickBot="1">
      <c r="A30" s="7"/>
      <c r="B30" s="8"/>
      <c r="C30" s="9"/>
      <c r="D30" s="26"/>
      <c r="E30" s="57"/>
      <c r="F30" s="29"/>
      <c r="G30" s="34"/>
      <c r="H30" s="39"/>
    </row>
    <row r="31" spans="6:8" ht="12.75" hidden="1">
      <c r="F31" s="6"/>
      <c r="G31" s="34"/>
      <c r="H31" s="15"/>
    </row>
    <row r="32" spans="6:8" ht="13.5" thickBot="1">
      <c r="F32" s="18"/>
      <c r="G32" s="34"/>
      <c r="H32" s="15"/>
    </row>
    <row r="33" spans="1:8" ht="16.5" thickBot="1">
      <c r="A33" s="58"/>
      <c r="B33" s="59" t="s">
        <v>13</v>
      </c>
      <c r="C33" s="58"/>
      <c r="D33" s="58"/>
      <c r="E33" s="60">
        <v>55000</v>
      </c>
      <c r="F33" s="61">
        <v>660000</v>
      </c>
      <c r="G33" s="34"/>
      <c r="H33" s="62"/>
    </row>
    <row r="34" ht="12.75">
      <c r="H34" s="15"/>
    </row>
    <row r="35" ht="12.75">
      <c r="H35" s="15"/>
    </row>
    <row r="38" ht="12.75">
      <c r="B38" s="6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Kanagala</dc:creator>
  <cp:keywords/>
  <dc:description/>
  <cp:lastModifiedBy>Suma Mondal</cp:lastModifiedBy>
  <cp:lastPrinted>2007-06-15T14:17:50Z</cp:lastPrinted>
  <dcterms:created xsi:type="dcterms:W3CDTF">2007-04-24T12:05:55Z</dcterms:created>
  <dcterms:modified xsi:type="dcterms:W3CDTF">2008-10-22T19:23:00Z</dcterms:modified>
  <cp:category/>
  <cp:version/>
  <cp:contentType/>
  <cp:contentStatus/>
</cp:coreProperties>
</file>