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825" activeTab="0"/>
  </bookViews>
  <sheets>
    <sheet name="Total " sheetId="1" r:id="rId1"/>
    <sheet name="one year budget" sheetId="2" r:id="rId2"/>
    <sheet name="Preliminary budget" sheetId="3" r:id="rId3"/>
  </sheets>
  <definedNames/>
  <calcPr fullCalcOnLoad="1"/>
</workbook>
</file>

<file path=xl/sharedStrings.xml><?xml version="1.0" encoding="utf-8"?>
<sst xmlns="http://schemas.openxmlformats.org/spreadsheetml/2006/main" count="108" uniqueCount="95">
  <si>
    <t>S.No</t>
  </si>
  <si>
    <t>Particulars</t>
  </si>
  <si>
    <t>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</si>
  <si>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</si>
  <si>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</si>
  <si>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</si>
  <si>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</si>
  <si>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</si>
  <si>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</si>
  <si>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</si>
  <si>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</si>
  <si>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</si>
  <si>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</si>
  <si>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</si>
  <si>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</si>
  <si>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</si>
  <si>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</si>
  <si>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</si>
  <si>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</si>
  <si>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</si>
  <si>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</si>
  <si>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</si>
  <si>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</si>
  <si>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</si>
  <si>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</si>
  <si>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</si>
  <si>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</si>
  <si>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</si>
  <si>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</si>
  <si>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</si>
  <si>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</si>
  <si>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Transporting Cost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</si>
  <si>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</si>
  <si>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</si>
  <si>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</si>
  <si>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</si>
  <si>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</si>
  <si>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</si>
  <si>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</si>
  <si>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</si>
  <si>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</si>
  <si>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</si>
  <si>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</si>
  <si>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Field staff</t>
  </si>
  <si>
    <t>Total</t>
  </si>
  <si>
    <t>Rs/P</t>
  </si>
  <si>
    <t>10 rs per head X 240 working days</t>
  </si>
  <si>
    <t>500.00 per children</t>
  </si>
  <si>
    <t>5.00 per children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</si>
  <si>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</si>
  <si>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</si>
  <si>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</si>
  <si>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</si>
  <si>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</si>
  <si>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</si>
  <si>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</si>
  <si>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</si>
  <si>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</si>
  <si>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600.00 X 6 month</t>
  </si>
  <si>
    <t>150 X 12 month</t>
  </si>
  <si>
    <t>Telephone, Magazine &amp; fax charges</t>
  </si>
  <si>
    <t>appx</t>
  </si>
  <si>
    <t>150.00 / per month</t>
  </si>
  <si>
    <t xml:space="preserve">notice, drama show, </t>
  </si>
  <si>
    <t>Total estimate Budget / year</t>
  </si>
  <si>
    <t>50.00Rs from 15 children/month</t>
  </si>
  <si>
    <t>Preliminary Expenses for the projects</t>
  </si>
  <si>
    <t>Advance amount for the school building</t>
  </si>
  <si>
    <t>Rent for the school</t>
  </si>
  <si>
    <t>Furniture for the children</t>
  </si>
  <si>
    <t>Sitting chair</t>
  </si>
  <si>
    <t>Teacing matterials</t>
  </si>
  <si>
    <t>Out door play matterials</t>
  </si>
  <si>
    <t>Kitchen mattrials</t>
  </si>
  <si>
    <t>Office Furnitures</t>
  </si>
  <si>
    <t>Total esstimate  preliminary butget from asha foundation</t>
  </si>
  <si>
    <t>Total esstimate budget details</t>
  </si>
  <si>
    <t>Total essitmate budget from asha foundation</t>
  </si>
  <si>
    <t>Hariksha CP/MR runing budget</t>
  </si>
  <si>
    <t xml:space="preserve">Hariksha CP/MR Preliminary budget </t>
  </si>
  <si>
    <t xml:space="preserve">20 children bus ticket </t>
  </si>
  <si>
    <t>Childrens travelling by busticket cost</t>
  </si>
  <si>
    <t>Vechical Tax&amp; insurance for the tow wheeler</t>
  </si>
  <si>
    <t>17.11.08 to 31.12.08 expenses details</t>
  </si>
  <si>
    <t>Balance Amount</t>
  </si>
  <si>
    <t>Balance amount</t>
  </si>
  <si>
    <t>Total expneses details  amount</t>
  </si>
  <si>
    <t>Janvary Month expenses</t>
  </si>
  <si>
    <t>February Month Expenses</t>
  </si>
  <si>
    <t>February Month expenses</t>
  </si>
  <si>
    <t>March Month Expenses</t>
  </si>
  <si>
    <t>March Month expenses</t>
  </si>
  <si>
    <t>April Month Expenses</t>
  </si>
  <si>
    <t>May Month Expenses</t>
  </si>
  <si>
    <t>June Month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</si>
</sst>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b/>
      <sz val="14"/>
      <color indexed="17"/>
      <name val="Garamond"/>
      <family val="1"/>
    </font>
    <font>
      <b/>
      <sz val="13"/>
      <color indexed="10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13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15" applyFont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 vertical="center" wrapText="1"/>
    </xf>
    <xf numFmtId="43" fontId="14" fillId="0" borderId="0" xfId="15" applyFont="1" applyAlignment="1">
      <alignment/>
    </xf>
    <xf numFmtId="43" fontId="15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 wrapText="1"/>
    </xf>
    <xf numFmtId="43" fontId="17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2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workbookViewId="0" topLeftCell="A1">
      <selection activeCell="D7" sqref="D7"/>
    </sheetView>
  </sheetViews>
  <sheetFormatPr defaultColWidth="9.140625" defaultRowHeight="12.75"/>
  <cols>
    <col min="1" max="1" width="5.28125" style="0" customWidth="1"/>
    <col min="2" max="2" width="52.28125" style="8" customWidth="1"/>
    <col min="3" max="3" width="15.8515625" style="0" customWidth="1"/>
    <col min="4" max="4" width="14.7109375" style="0" customWidth="1"/>
    <col min="5" max="5" width="17.8515625" style="0" customWidth="1"/>
  </cols>
  <sheetData>
    <row r="1" spans="1:5" ht="75">
      <c r="A1" s="3" t="s">
        <v>0</v>
      </c>
      <c r="B1" s="3" t="s">
        <v>1</v>
      </c>
      <c r="C1" s="4" t="s">
        <v>3</v>
      </c>
      <c r="D1" s="4" t="s">
        <v>86</v>
      </c>
      <c r="E1" s="4" t="s">
        <v>85</v>
      </c>
    </row>
    <row r="2" spans="1:5" ht="18.75">
      <c r="A2" s="12"/>
      <c r="B2" s="13"/>
      <c r="C2" s="12" t="s">
        <v>2</v>
      </c>
      <c r="D2" s="2"/>
      <c r="E2" s="1"/>
    </row>
    <row r="3" spans="1:5" ht="18.75">
      <c r="A3" s="34" t="s">
        <v>76</v>
      </c>
      <c r="B3" s="34"/>
      <c r="C3" s="5"/>
      <c r="D3" s="2"/>
      <c r="E3" s="1"/>
    </row>
    <row r="4" spans="1:5" ht="18.75">
      <c r="A4" s="35" t="s">
        <v>79</v>
      </c>
      <c r="B4" s="35"/>
      <c r="C4" s="19">
        <f>'Preliminary budget'!C12</f>
        <v>87000</v>
      </c>
      <c r="D4" s="24">
        <f>'Preliminary budget'!D12+'Preliminary budget'!E12+'Preliminary budget'!F12+'Preliminary budget'!G12</f>
        <v>78473.5</v>
      </c>
      <c r="E4" s="24">
        <f>C4-D4</f>
        <v>8526.5</v>
      </c>
    </row>
    <row r="5" spans="1:5" ht="18.75">
      <c r="A5" s="36" t="s">
        <v>78</v>
      </c>
      <c r="B5" s="36"/>
      <c r="C5" s="23">
        <f>'one year budget'!C40</f>
        <v>648000</v>
      </c>
      <c r="D5" s="24">
        <f>'one year budget'!D40+'one year budget'!E40+'one year budget'!F40+'one year budget'!G40+'one year budget'!H40+'one year budget'!I40+'one year budget'!J40</f>
        <v>284101.5</v>
      </c>
      <c r="E5" s="24">
        <f>C5-D5</f>
        <v>363898.5</v>
      </c>
    </row>
    <row r="6" spans="1:5" ht="18.75">
      <c r="A6" s="1"/>
      <c r="B6" s="7"/>
      <c r="C6" s="1"/>
      <c r="D6" s="1"/>
      <c r="E6" s="1"/>
    </row>
    <row r="7" spans="1:5" ht="18.75">
      <c r="A7" s="37" t="s">
        <v>77</v>
      </c>
      <c r="B7" s="37"/>
      <c r="C7" s="22">
        <f>SUM(C4:C6)</f>
        <v>735000</v>
      </c>
      <c r="D7" s="24">
        <f>SUM(D4:D6)</f>
        <v>362575</v>
      </c>
      <c r="E7" s="24">
        <f>E4+E5</f>
        <v>372425</v>
      </c>
    </row>
    <row r="8" spans="1:5" ht="18.75">
      <c r="A8" s="1"/>
      <c r="B8" s="7"/>
      <c r="C8" s="1"/>
      <c r="D8" s="1"/>
      <c r="E8" s="1"/>
    </row>
    <row r="9" spans="1:5" ht="18.75">
      <c r="A9" s="1"/>
      <c r="B9" s="7"/>
      <c r="C9" s="1"/>
      <c r="D9" s="24"/>
      <c r="E9" s="1"/>
    </row>
    <row r="10" spans="1:5" ht="18.75">
      <c r="A10" s="1"/>
      <c r="B10" s="7"/>
      <c r="C10" s="1"/>
      <c r="D10" s="24"/>
      <c r="E10" s="1"/>
    </row>
    <row r="11" spans="1:5" ht="18.75">
      <c r="A11" s="1"/>
      <c r="B11" s="7"/>
      <c r="C11" s="42"/>
      <c r="D11" s="1"/>
      <c r="E11" s="1"/>
    </row>
    <row r="12" spans="1:5" ht="18.75">
      <c r="A12" s="1"/>
      <c r="B12" s="7"/>
      <c r="C12" s="1"/>
      <c r="D12" s="1"/>
      <c r="E12" s="1"/>
    </row>
    <row r="13" spans="1:5" ht="18.75">
      <c r="A13" s="1"/>
      <c r="B13" s="7"/>
      <c r="C13" s="1"/>
      <c r="D13" s="1"/>
      <c r="E13" s="1"/>
    </row>
    <row r="14" spans="1:5" ht="18.75">
      <c r="A14" s="1"/>
      <c r="B14" s="7"/>
      <c r="C14" s="1"/>
      <c r="D14" s="1"/>
      <c r="E14" s="1"/>
    </row>
    <row r="15" spans="1:5" ht="18.75">
      <c r="A15" s="1"/>
      <c r="B15" s="7"/>
      <c r="C15" s="1"/>
      <c r="D15" s="1"/>
      <c r="E15" s="1"/>
    </row>
    <row r="16" spans="1:5" ht="18.75">
      <c r="A16" s="1"/>
      <c r="B16" s="7"/>
      <c r="C16" s="1"/>
      <c r="D16" s="1"/>
      <c r="E16" s="1"/>
    </row>
    <row r="17" spans="1:5" ht="18.75">
      <c r="A17" s="1"/>
      <c r="B17" s="7"/>
      <c r="C17" s="1"/>
      <c r="D17" s="1"/>
      <c r="E17" s="1"/>
    </row>
    <row r="18" spans="1:5" ht="18.75">
      <c r="A18" s="1"/>
      <c r="B18" s="7"/>
      <c r="C18" s="1"/>
      <c r="D18" s="1"/>
      <c r="E18" s="1"/>
    </row>
    <row r="19" spans="1:5" ht="18.75">
      <c r="A19" s="1"/>
      <c r="B19" s="7"/>
      <c r="C19" s="1"/>
      <c r="D19" s="1"/>
      <c r="E19" s="1"/>
    </row>
    <row r="20" spans="1:5" ht="18.75">
      <c r="A20" s="1"/>
      <c r="B20" s="7"/>
      <c r="C20" s="1"/>
      <c r="D20" s="1"/>
      <c r="E20" s="1"/>
    </row>
    <row r="21" spans="1:5" ht="18.75">
      <c r="A21" s="1"/>
      <c r="B21" s="7"/>
      <c r="C21" s="1"/>
      <c r="D21" s="1"/>
      <c r="E21" s="1"/>
    </row>
    <row r="22" spans="1:5" ht="18.75">
      <c r="A22" s="1"/>
      <c r="B22" s="7"/>
      <c r="C22" s="1"/>
      <c r="D22" s="1"/>
      <c r="E22" s="1"/>
    </row>
    <row r="23" spans="1:5" ht="18.75">
      <c r="A23" s="1"/>
      <c r="B23" s="7"/>
      <c r="C23" s="1"/>
      <c r="D23" s="1"/>
      <c r="E23" s="1"/>
    </row>
    <row r="24" spans="1:5" ht="18.75">
      <c r="A24" s="1"/>
      <c r="B24" s="7"/>
      <c r="C24" s="1"/>
      <c r="D24" s="1"/>
      <c r="E24" s="1"/>
    </row>
    <row r="25" spans="1:5" ht="18.75">
      <c r="A25" s="1"/>
      <c r="B25" s="7"/>
      <c r="C25" s="1"/>
      <c r="D25" s="1"/>
      <c r="E25" s="1"/>
    </row>
    <row r="26" spans="1:5" ht="18.75">
      <c r="A26" s="1"/>
      <c r="B26" s="7"/>
      <c r="C26" s="1"/>
      <c r="D26" s="1"/>
      <c r="E26" s="1"/>
    </row>
    <row r="27" spans="1:5" ht="18.75">
      <c r="A27" s="1"/>
      <c r="B27" s="7"/>
      <c r="C27" s="1"/>
      <c r="D27" s="1"/>
      <c r="E27" s="1"/>
    </row>
    <row r="28" spans="1:5" ht="18.75">
      <c r="A28" s="1"/>
      <c r="B28" s="7"/>
      <c r="C28" s="1"/>
      <c r="D28" s="1"/>
      <c r="E28" s="1"/>
    </row>
    <row r="29" spans="1:5" ht="18.75">
      <c r="A29" s="1"/>
      <c r="B29" s="7"/>
      <c r="C29" s="1"/>
      <c r="D29" s="1"/>
      <c r="E29" s="1"/>
    </row>
    <row r="30" spans="1:5" ht="18.75">
      <c r="A30" s="1"/>
      <c r="B30" s="7"/>
      <c r="C30" s="1"/>
      <c r="D30" s="1"/>
      <c r="E30" s="1"/>
    </row>
    <row r="31" spans="1:5" ht="18.75">
      <c r="A31" s="1"/>
      <c r="B31" s="7"/>
      <c r="C31" s="1"/>
      <c r="D31" s="1"/>
      <c r="E31" s="1"/>
    </row>
    <row r="32" spans="1:5" ht="18.75">
      <c r="A32" s="1"/>
      <c r="B32" s="7"/>
      <c r="C32" s="1"/>
      <c r="D32" s="1"/>
      <c r="E32" s="1"/>
    </row>
    <row r="33" spans="1:5" ht="18.75">
      <c r="A33" s="1"/>
      <c r="B33" s="7"/>
      <c r="C33" s="1"/>
      <c r="D33" s="1"/>
      <c r="E33" s="1"/>
    </row>
    <row r="34" spans="1:5" ht="18.75">
      <c r="A34" s="1"/>
      <c r="B34" s="7"/>
      <c r="C34" s="1"/>
      <c r="D34" s="1"/>
      <c r="E34" s="1"/>
    </row>
    <row r="35" spans="1:5" ht="18.75">
      <c r="A35" s="1"/>
      <c r="B35" s="7"/>
      <c r="C35" s="1"/>
      <c r="D35" s="1"/>
      <c r="E35" s="1"/>
    </row>
    <row r="36" spans="1:5" ht="18.75">
      <c r="A36" s="1"/>
      <c r="B36" s="7"/>
      <c r="C36" s="1"/>
      <c r="D36" s="1"/>
      <c r="E36" s="1"/>
    </row>
    <row r="37" spans="1:5" ht="18.75">
      <c r="A37" s="1"/>
      <c r="B37" s="7"/>
      <c r="C37" s="1"/>
      <c r="D37" s="1"/>
      <c r="E37" s="1"/>
    </row>
    <row r="38" spans="1:5" ht="18.75">
      <c r="A38" s="1"/>
      <c r="B38" s="7"/>
      <c r="C38" s="1"/>
      <c r="D38" s="1"/>
      <c r="E38" s="1"/>
    </row>
    <row r="39" spans="1:5" ht="18.75">
      <c r="A39" s="1"/>
      <c r="B39" s="7"/>
      <c r="C39" s="1"/>
      <c r="D39" s="1"/>
      <c r="E39" s="1"/>
    </row>
    <row r="40" spans="1:5" ht="18.75">
      <c r="A40" s="1"/>
      <c r="B40" s="7"/>
      <c r="C40" s="1"/>
      <c r="D40" s="1"/>
      <c r="E40" s="1"/>
    </row>
    <row r="41" spans="1:5" ht="18.75">
      <c r="A41" s="1"/>
      <c r="B41" s="7"/>
      <c r="C41" s="1"/>
      <c r="D41" s="1"/>
      <c r="E41" s="1"/>
    </row>
    <row r="42" spans="1:5" ht="18.75">
      <c r="A42" s="1"/>
      <c r="B42" s="7"/>
      <c r="C42" s="1"/>
      <c r="D42" s="1"/>
      <c r="E42" s="1"/>
    </row>
    <row r="43" spans="1:5" ht="18.75">
      <c r="A43" s="1"/>
      <c r="B43" s="7"/>
      <c r="C43" s="1"/>
      <c r="D43" s="1"/>
      <c r="E43" s="1"/>
    </row>
    <row r="44" spans="1:5" ht="18.75">
      <c r="A44" s="1"/>
      <c r="B44" s="7"/>
      <c r="C44" s="1"/>
      <c r="D44" s="1"/>
      <c r="E44" s="1"/>
    </row>
    <row r="45" spans="1:5" ht="18.75">
      <c r="A45" s="1"/>
      <c r="B45" s="7"/>
      <c r="C45" s="1"/>
      <c r="D45" s="1"/>
      <c r="E45" s="1"/>
    </row>
    <row r="46" spans="1:5" ht="18.75">
      <c r="A46" s="1"/>
      <c r="B46" s="7"/>
      <c r="C46" s="1"/>
      <c r="D46" s="1"/>
      <c r="E46" s="1"/>
    </row>
    <row r="47" spans="1:5" ht="18.75">
      <c r="A47" s="1"/>
      <c r="B47" s="7"/>
      <c r="C47" s="1"/>
      <c r="D47" s="1"/>
      <c r="E47" s="1"/>
    </row>
    <row r="48" spans="1:5" ht="18.75">
      <c r="A48" s="1"/>
      <c r="B48" s="7"/>
      <c r="C48" s="1"/>
      <c r="D48" s="1"/>
      <c r="E48" s="1"/>
    </row>
    <row r="49" spans="1:5" ht="18.75">
      <c r="A49" s="1"/>
      <c r="B49" s="7"/>
      <c r="C49" s="1"/>
      <c r="D49" s="1"/>
      <c r="E49" s="1"/>
    </row>
    <row r="50" spans="1:5" ht="18.75">
      <c r="A50" s="1"/>
      <c r="B50" s="7"/>
      <c r="C50" s="1"/>
      <c r="D50" s="1"/>
      <c r="E50" s="1"/>
    </row>
    <row r="51" spans="1:5" ht="18.75">
      <c r="A51" s="1"/>
      <c r="B51" s="7"/>
      <c r="C51" s="1"/>
      <c r="D51" s="1"/>
      <c r="E51" s="1"/>
    </row>
    <row r="52" spans="1:5" ht="18.75">
      <c r="A52" s="1"/>
      <c r="B52" s="7"/>
      <c r="C52" s="1"/>
      <c r="D52" s="1"/>
      <c r="E52" s="1"/>
    </row>
    <row r="53" spans="1:5" ht="18.75">
      <c r="A53" s="1"/>
      <c r="B53" s="7"/>
      <c r="C53" s="1"/>
      <c r="D53" s="1"/>
      <c r="E53" s="1"/>
    </row>
    <row r="54" spans="1:5" ht="18.75">
      <c r="A54" s="1"/>
      <c r="B54" s="7"/>
      <c r="C54" s="1"/>
      <c r="D54" s="1"/>
      <c r="E54" s="1"/>
    </row>
    <row r="55" spans="1:5" ht="18.75">
      <c r="A55" s="1"/>
      <c r="B55" s="7"/>
      <c r="C55" s="1"/>
      <c r="D55" s="1"/>
      <c r="E55" s="1"/>
    </row>
    <row r="56" spans="1:5" ht="18.75">
      <c r="A56" s="1"/>
      <c r="B56" s="7"/>
      <c r="C56" s="1"/>
      <c r="D56" s="1"/>
      <c r="E56" s="1"/>
    </row>
    <row r="57" spans="1:5" ht="18.75">
      <c r="A57" s="1"/>
      <c r="B57" s="7"/>
      <c r="C57" s="1"/>
      <c r="D57" s="1"/>
      <c r="E57" s="1"/>
    </row>
    <row r="58" spans="1:5" ht="18.75">
      <c r="A58" s="1"/>
      <c r="B58" s="7"/>
      <c r="C58" s="1"/>
      <c r="D58" s="1"/>
      <c r="E58" s="1"/>
    </row>
    <row r="59" spans="1:5" ht="18.75">
      <c r="A59" s="1"/>
      <c r="B59" s="7"/>
      <c r="C59" s="1"/>
      <c r="D59" s="1"/>
      <c r="E59" s="1"/>
    </row>
    <row r="60" spans="1:5" ht="18.75">
      <c r="A60" s="1"/>
      <c r="B60" s="7"/>
      <c r="C60" s="1"/>
      <c r="D60" s="1"/>
      <c r="E60" s="1"/>
    </row>
    <row r="61" spans="1:5" ht="18.75">
      <c r="A61" s="1"/>
      <c r="B61" s="7"/>
      <c r="C61" s="1"/>
      <c r="D61" s="1"/>
      <c r="E61" s="1"/>
    </row>
    <row r="62" spans="1:5" ht="18.75">
      <c r="A62" s="1"/>
      <c r="B62" s="7"/>
      <c r="C62" s="1"/>
      <c r="D62" s="1"/>
      <c r="E62" s="1"/>
    </row>
    <row r="63" spans="1:5" ht="18.75">
      <c r="A63" s="1"/>
      <c r="B63" s="7"/>
      <c r="C63" s="1"/>
      <c r="D63" s="1"/>
      <c r="E63" s="1"/>
    </row>
    <row r="64" spans="1:5" ht="18.75">
      <c r="A64" s="1"/>
      <c r="B64" s="7"/>
      <c r="C64" s="1"/>
      <c r="D64" s="1"/>
      <c r="E64" s="1"/>
    </row>
    <row r="65" spans="1:5" ht="18.75">
      <c r="A65" s="1"/>
      <c r="B65" s="7"/>
      <c r="C65" s="1"/>
      <c r="D65" s="1"/>
      <c r="E65" s="1"/>
    </row>
    <row r="66" spans="1:5" ht="18.75">
      <c r="A66" s="1"/>
      <c r="B66" s="7"/>
      <c r="C66" s="1"/>
      <c r="D66" s="1"/>
      <c r="E66" s="1"/>
    </row>
    <row r="67" spans="1:5" ht="18.75">
      <c r="A67" s="1"/>
      <c r="B67" s="7"/>
      <c r="C67" s="1"/>
      <c r="D67" s="1"/>
      <c r="E67" s="1"/>
    </row>
    <row r="68" spans="1:5" ht="18.75">
      <c r="A68" s="1"/>
      <c r="B68" s="7"/>
      <c r="C68" s="1"/>
      <c r="D68" s="1"/>
      <c r="E68" s="1"/>
    </row>
    <row r="69" spans="1:5" ht="18.75">
      <c r="A69" s="1"/>
      <c r="B69" s="7"/>
      <c r="C69" s="1"/>
      <c r="D69" s="1"/>
      <c r="E69" s="1"/>
    </row>
    <row r="70" spans="1:5" ht="18.75">
      <c r="A70" s="1"/>
      <c r="B70" s="7"/>
      <c r="C70" s="1"/>
      <c r="D70" s="1"/>
      <c r="E70" s="1"/>
    </row>
    <row r="71" spans="1:5" ht="18.75">
      <c r="A71" s="1"/>
      <c r="B71" s="7"/>
      <c r="C71" s="1"/>
      <c r="D71" s="1"/>
      <c r="E71" s="1"/>
    </row>
    <row r="72" spans="1:5" ht="18.75">
      <c r="A72" s="1"/>
      <c r="B72" s="7"/>
      <c r="C72" s="1"/>
      <c r="D72" s="1"/>
      <c r="E72" s="1"/>
    </row>
    <row r="73" spans="1:5" ht="18.75">
      <c r="A73" s="1"/>
      <c r="B73" s="7"/>
      <c r="C73" s="1"/>
      <c r="D73" s="1"/>
      <c r="E73" s="1"/>
    </row>
    <row r="74" spans="1:5" ht="18.75">
      <c r="A74" s="1"/>
      <c r="B74" s="7"/>
      <c r="C74" s="1"/>
      <c r="D74" s="1"/>
      <c r="E74" s="1"/>
    </row>
    <row r="75" spans="1:5" ht="18.75">
      <c r="A75" s="1"/>
      <c r="B75" s="7"/>
      <c r="C75" s="1"/>
      <c r="D75" s="1"/>
      <c r="E75" s="1"/>
    </row>
    <row r="76" spans="1:5" ht="18.75">
      <c r="A76" s="1"/>
      <c r="B76" s="7"/>
      <c r="C76" s="1"/>
      <c r="D76" s="1"/>
      <c r="E76" s="1"/>
    </row>
    <row r="77" spans="1:5" ht="18.75">
      <c r="A77" s="1"/>
      <c r="B77" s="7"/>
      <c r="C77" s="1"/>
      <c r="D77" s="1"/>
      <c r="E77" s="1"/>
    </row>
    <row r="78" spans="1:5" ht="18.75">
      <c r="A78" s="1"/>
      <c r="B78" s="7"/>
      <c r="C78" s="1"/>
      <c r="D78" s="1"/>
      <c r="E78" s="1"/>
    </row>
    <row r="79" spans="1:5" ht="18.75">
      <c r="A79" s="1"/>
      <c r="B79" s="7"/>
      <c r="C79" s="1"/>
      <c r="D79" s="1"/>
      <c r="E79" s="1"/>
    </row>
    <row r="80" spans="1:5" ht="18.75">
      <c r="A80" s="1"/>
      <c r="B80" s="7"/>
      <c r="C80" s="1"/>
      <c r="D80" s="1"/>
      <c r="E80" s="1"/>
    </row>
    <row r="81" spans="1:5" ht="18.75">
      <c r="A81" s="1"/>
      <c r="B81" s="7"/>
      <c r="C81" s="1"/>
      <c r="D81" s="1"/>
      <c r="E81" s="1"/>
    </row>
    <row r="82" spans="1:5" ht="18.75">
      <c r="A82" s="1"/>
      <c r="B82" s="7"/>
      <c r="C82" s="1"/>
      <c r="D82" s="1"/>
      <c r="E82" s="1"/>
    </row>
    <row r="83" spans="1:5" ht="18.75">
      <c r="A83" s="1"/>
      <c r="B83" s="7"/>
      <c r="C83" s="1"/>
      <c r="D83" s="1"/>
      <c r="E83" s="1"/>
    </row>
    <row r="84" spans="1:5" ht="18.75">
      <c r="A84" s="1"/>
      <c r="B84" s="7"/>
      <c r="C84" s="1"/>
      <c r="D84" s="1"/>
      <c r="E84" s="1"/>
    </row>
    <row r="85" spans="1:5" ht="18.75">
      <c r="A85" s="1"/>
      <c r="B85" s="7"/>
      <c r="C85" s="1"/>
      <c r="D85" s="1"/>
      <c r="E85" s="1"/>
    </row>
    <row r="86" spans="1:5" ht="18.75">
      <c r="A86" s="1"/>
      <c r="B86" s="7"/>
      <c r="C86" s="1"/>
      <c r="D86" s="1"/>
      <c r="E86" s="1"/>
    </row>
    <row r="87" spans="1:5" ht="18.75">
      <c r="A87" s="1"/>
      <c r="B87" s="7"/>
      <c r="C87" s="1"/>
      <c r="D87" s="1"/>
      <c r="E87" s="1"/>
    </row>
    <row r="88" spans="1:5" ht="18.75">
      <c r="A88" s="1"/>
      <c r="B88" s="7"/>
      <c r="C88" s="1"/>
      <c r="D88" s="1"/>
      <c r="E88" s="1"/>
    </row>
    <row r="89" spans="1:5" ht="18.75">
      <c r="A89" s="1"/>
      <c r="B89" s="7"/>
      <c r="C89" s="1"/>
      <c r="D89" s="1"/>
      <c r="E89" s="1"/>
    </row>
    <row r="90" spans="1:5" ht="18.75">
      <c r="A90" s="1"/>
      <c r="B90" s="7"/>
      <c r="C90" s="1"/>
      <c r="D90" s="1"/>
      <c r="E90" s="1"/>
    </row>
    <row r="91" spans="1:5" ht="18.75">
      <c r="A91" s="1"/>
      <c r="B91" s="7"/>
      <c r="C91" s="1"/>
      <c r="D91" s="1"/>
      <c r="E91" s="1"/>
    </row>
    <row r="92" spans="1:5" ht="18.75">
      <c r="A92" s="1"/>
      <c r="B92" s="7"/>
      <c r="C92" s="1"/>
      <c r="D92" s="1"/>
      <c r="E92" s="1"/>
    </row>
    <row r="93" spans="1:5" ht="18.75">
      <c r="A93" s="1"/>
      <c r="B93" s="7"/>
      <c r="C93" s="1"/>
      <c r="D93" s="1"/>
      <c r="E93" s="1"/>
    </row>
    <row r="94" spans="1:5" ht="18.75">
      <c r="A94" s="1"/>
      <c r="B94" s="7"/>
      <c r="C94" s="1"/>
      <c r="D94" s="1"/>
      <c r="E94" s="1"/>
    </row>
    <row r="95" spans="1:5" ht="18.75">
      <c r="A95" s="1"/>
      <c r="B95" s="7"/>
      <c r="C95" s="1"/>
      <c r="D95" s="1"/>
      <c r="E95" s="1"/>
    </row>
    <row r="96" spans="1:5" ht="18.75">
      <c r="A96" s="1"/>
      <c r="B96" s="7"/>
      <c r="C96" s="1"/>
      <c r="D96" s="1"/>
      <c r="E96" s="1"/>
    </row>
    <row r="97" spans="1:5" ht="18.75">
      <c r="A97" s="1"/>
      <c r="B97" s="7"/>
      <c r="C97" s="1"/>
      <c r="D97" s="1"/>
      <c r="E97" s="1"/>
    </row>
    <row r="98" spans="1:5" ht="18.75">
      <c r="A98" s="1"/>
      <c r="B98" s="7"/>
      <c r="C98" s="1"/>
      <c r="D98" s="1"/>
      <c r="E98" s="1"/>
    </row>
    <row r="99" spans="1:5" ht="18.75">
      <c r="A99" s="1"/>
      <c r="B99" s="7"/>
      <c r="C99" s="1"/>
      <c r="D99" s="1"/>
      <c r="E99" s="1"/>
    </row>
    <row r="100" spans="1:5" ht="18.75">
      <c r="A100" s="1"/>
      <c r="B100" s="7"/>
      <c r="C100" s="1"/>
      <c r="D100" s="1"/>
      <c r="E100" s="1"/>
    </row>
    <row r="101" spans="1:5" ht="18.75">
      <c r="A101" s="1"/>
      <c r="B101" s="7"/>
      <c r="C101" s="1"/>
      <c r="D101" s="1"/>
      <c r="E101" s="1"/>
    </row>
    <row r="102" spans="1:5" ht="18.75">
      <c r="A102" s="1"/>
      <c r="B102" s="7"/>
      <c r="C102" s="1"/>
      <c r="D102" s="1"/>
      <c r="E102" s="1"/>
    </row>
    <row r="103" spans="1:5" ht="18.75">
      <c r="A103" s="1"/>
      <c r="B103" s="7"/>
      <c r="C103" s="1"/>
      <c r="D103" s="1"/>
      <c r="E103" s="1"/>
    </row>
    <row r="104" spans="1:5" ht="18.75">
      <c r="A104" s="1"/>
      <c r="B104" s="7"/>
      <c r="C104" s="1"/>
      <c r="D104" s="1"/>
      <c r="E104" s="1"/>
    </row>
    <row r="105" spans="1:5" ht="18.75">
      <c r="A105" s="1"/>
      <c r="B105" s="7"/>
      <c r="C105" s="1"/>
      <c r="D105" s="1"/>
      <c r="E105" s="1"/>
    </row>
    <row r="106" spans="1:5" ht="18.75">
      <c r="A106" s="1"/>
      <c r="B106" s="7"/>
      <c r="C106" s="1"/>
      <c r="D106" s="1"/>
      <c r="E106" s="1"/>
    </row>
    <row r="107" spans="1:5" ht="18.75">
      <c r="A107" s="1"/>
      <c r="B107" s="7"/>
      <c r="C107" s="1"/>
      <c r="D107" s="1"/>
      <c r="E107" s="1"/>
    </row>
    <row r="108" spans="1:5" ht="18.75">
      <c r="A108" s="1"/>
      <c r="B108" s="7"/>
      <c r="C108" s="1"/>
      <c r="D108" s="1"/>
      <c r="E108" s="1"/>
    </row>
    <row r="109" spans="1:5" ht="18.75">
      <c r="A109" s="1"/>
      <c r="B109" s="7"/>
      <c r="C109" s="1"/>
      <c r="D109" s="1"/>
      <c r="E109" s="1"/>
    </row>
    <row r="110" spans="1:5" ht="18.75">
      <c r="A110" s="1"/>
      <c r="B110" s="7"/>
      <c r="C110" s="1"/>
      <c r="D110" s="1"/>
      <c r="E110" s="1"/>
    </row>
    <row r="111" spans="1:5" ht="18.75">
      <c r="A111" s="1"/>
      <c r="B111" s="7"/>
      <c r="C111" s="1"/>
      <c r="D111" s="1"/>
      <c r="E111" s="1"/>
    </row>
    <row r="112" spans="1:5" ht="18.75">
      <c r="A112" s="1"/>
      <c r="B112" s="7"/>
      <c r="C112" s="1"/>
      <c r="D112" s="1"/>
      <c r="E112" s="1"/>
    </row>
    <row r="113" spans="1:5" ht="18.75">
      <c r="A113" s="1"/>
      <c r="B113" s="7"/>
      <c r="C113" s="1"/>
      <c r="D113" s="1"/>
      <c r="E113" s="1"/>
    </row>
    <row r="114" spans="1:5" ht="18.75">
      <c r="A114" s="1"/>
      <c r="B114" s="7"/>
      <c r="C114" s="1"/>
      <c r="D114" s="1"/>
      <c r="E114" s="1"/>
    </row>
    <row r="115" spans="1:5" ht="18.75">
      <c r="A115" s="1"/>
      <c r="B115" s="7"/>
      <c r="C115" s="1"/>
      <c r="D115" s="1"/>
      <c r="E115" s="1"/>
    </row>
    <row r="116" spans="1:5" ht="18.75">
      <c r="A116" s="1"/>
      <c r="B116" s="7"/>
      <c r="C116" s="1"/>
      <c r="D116" s="1"/>
      <c r="E116" s="1"/>
    </row>
    <row r="117" spans="1:5" ht="18.75">
      <c r="A117" s="1"/>
      <c r="B117" s="7"/>
      <c r="C117" s="1"/>
      <c r="D117" s="1"/>
      <c r="E117" s="1"/>
    </row>
    <row r="118" spans="1:5" ht="18.75">
      <c r="A118" s="1"/>
      <c r="B118" s="7"/>
      <c r="C118" s="1"/>
      <c r="D118" s="1"/>
      <c r="E118" s="1"/>
    </row>
    <row r="119" spans="1:5" ht="18.75">
      <c r="A119" s="1"/>
      <c r="B119" s="7"/>
      <c r="C119" s="1"/>
      <c r="D119" s="1"/>
      <c r="E119" s="1"/>
    </row>
    <row r="120" spans="1:5" ht="18.75">
      <c r="A120" s="1"/>
      <c r="B120" s="7"/>
      <c r="C120" s="1"/>
      <c r="D120" s="1"/>
      <c r="E120" s="1"/>
    </row>
    <row r="121" spans="1:5" ht="18.75">
      <c r="A121" s="1"/>
      <c r="B121" s="7"/>
      <c r="C121" s="1"/>
      <c r="D121" s="1"/>
      <c r="E121" s="1"/>
    </row>
    <row r="122" spans="1:5" ht="18.75">
      <c r="A122" s="1"/>
      <c r="B122" s="7"/>
      <c r="C122" s="1"/>
      <c r="D122" s="1"/>
      <c r="E122" s="1"/>
    </row>
    <row r="123" spans="1:5" ht="18.75">
      <c r="A123" s="1"/>
      <c r="B123" s="7"/>
      <c r="C123" s="1"/>
      <c r="D123" s="1"/>
      <c r="E123" s="1"/>
    </row>
    <row r="124" spans="1:5" ht="18.75">
      <c r="A124" s="1"/>
      <c r="B124" s="7"/>
      <c r="C124" s="1"/>
      <c r="D124" s="1"/>
      <c r="E124" s="1"/>
    </row>
    <row r="125" spans="1:5" ht="18.75">
      <c r="A125" s="1"/>
      <c r="B125" s="7"/>
      <c r="C125" s="1"/>
      <c r="D125" s="1"/>
      <c r="E125" s="1"/>
    </row>
    <row r="126" spans="1:5" ht="18.75">
      <c r="A126" s="1"/>
      <c r="B126" s="7"/>
      <c r="C126" s="1"/>
      <c r="D126" s="1"/>
      <c r="E126" s="1"/>
    </row>
    <row r="127" spans="1:5" ht="18.75">
      <c r="A127" s="1"/>
      <c r="B127" s="7"/>
      <c r="C127" s="1"/>
      <c r="D127" s="1"/>
      <c r="E127" s="1"/>
    </row>
    <row r="128" spans="1:5" ht="18.75">
      <c r="A128" s="1"/>
      <c r="B128" s="7"/>
      <c r="C128" s="1"/>
      <c r="D128" s="1"/>
      <c r="E128" s="1"/>
    </row>
    <row r="129" spans="1:5" ht="18.75">
      <c r="A129" s="1"/>
      <c r="B129" s="7"/>
      <c r="C129" s="1"/>
      <c r="D129" s="1"/>
      <c r="E129" s="1"/>
    </row>
    <row r="130" spans="1:5" ht="18.75">
      <c r="A130" s="1"/>
      <c r="B130" s="7"/>
      <c r="C130" s="1"/>
      <c r="D130" s="1"/>
      <c r="E130" s="1"/>
    </row>
    <row r="131" spans="1:5" ht="18.75">
      <c r="A131" s="1"/>
      <c r="B131" s="7"/>
      <c r="C131" s="1"/>
      <c r="D131" s="1"/>
      <c r="E131" s="1"/>
    </row>
    <row r="132" spans="1:5" ht="18.75">
      <c r="A132" s="1"/>
      <c r="B132" s="7"/>
      <c r="C132" s="1"/>
      <c r="D132" s="1"/>
      <c r="E132" s="1"/>
    </row>
    <row r="133" spans="1:5" ht="18.75">
      <c r="A133" s="1"/>
      <c r="B133" s="7"/>
      <c r="C133" s="1"/>
      <c r="D133" s="1"/>
      <c r="E133" s="1"/>
    </row>
    <row r="134" spans="1:5" ht="18.75">
      <c r="A134" s="1"/>
      <c r="B134" s="7"/>
      <c r="C134" s="1"/>
      <c r="D134" s="1"/>
      <c r="E134" s="1"/>
    </row>
    <row r="135" spans="1:5" ht="18.75">
      <c r="A135" s="1"/>
      <c r="B135" s="7"/>
      <c r="C135" s="1"/>
      <c r="D135" s="1"/>
      <c r="E135" s="1"/>
    </row>
    <row r="136" spans="1:5" ht="18.75">
      <c r="A136" s="1"/>
      <c r="B136" s="7"/>
      <c r="C136" s="1"/>
      <c r="D136" s="1"/>
      <c r="E136" s="1"/>
    </row>
    <row r="137" spans="1:5" ht="18.75">
      <c r="A137" s="1"/>
      <c r="B137" s="7"/>
      <c r="C137" s="1"/>
      <c r="D137" s="1"/>
      <c r="E137" s="1"/>
    </row>
    <row r="138" spans="1:5" ht="18.75">
      <c r="A138" s="1"/>
      <c r="B138" s="7"/>
      <c r="C138" s="1"/>
      <c r="D138" s="1"/>
      <c r="E138" s="1"/>
    </row>
    <row r="139" spans="1:5" ht="18.75">
      <c r="A139" s="1"/>
      <c r="B139" s="7"/>
      <c r="C139" s="1"/>
      <c r="D139" s="1"/>
      <c r="E139" s="1"/>
    </row>
    <row r="140" spans="1:5" ht="18.75">
      <c r="A140" s="1"/>
      <c r="B140" s="7"/>
      <c r="C140" s="1"/>
      <c r="D140" s="1"/>
      <c r="E140" s="1"/>
    </row>
    <row r="141" spans="1:5" ht="18.75">
      <c r="A141" s="1"/>
      <c r="B141" s="7"/>
      <c r="C141" s="1"/>
      <c r="D141" s="1"/>
      <c r="E141" s="1"/>
    </row>
    <row r="142" spans="1:5" ht="18.75">
      <c r="A142" s="1"/>
      <c r="B142" s="7"/>
      <c r="C142" s="1"/>
      <c r="D142" s="1"/>
      <c r="E142" s="1"/>
    </row>
    <row r="143" spans="1:5" ht="18.75">
      <c r="A143" s="1"/>
      <c r="B143" s="7"/>
      <c r="C143" s="1"/>
      <c r="D143" s="1"/>
      <c r="E143" s="1"/>
    </row>
    <row r="144" spans="1:5" ht="18.75">
      <c r="A144" s="1"/>
      <c r="B144" s="7"/>
      <c r="C144" s="1"/>
      <c r="D144" s="1"/>
      <c r="E144" s="1"/>
    </row>
    <row r="145" spans="1:5" ht="18.75">
      <c r="A145" s="1"/>
      <c r="B145" s="7"/>
      <c r="C145" s="1"/>
      <c r="D145" s="1"/>
      <c r="E145" s="1"/>
    </row>
    <row r="146" spans="1:5" ht="18.75">
      <c r="A146" s="1"/>
      <c r="B146" s="7"/>
      <c r="C146" s="1"/>
      <c r="D146" s="1"/>
      <c r="E146" s="1"/>
    </row>
    <row r="147" spans="1:5" ht="18.75">
      <c r="A147" s="1"/>
      <c r="B147" s="7"/>
      <c r="C147" s="1"/>
      <c r="D147" s="1"/>
      <c r="E147" s="1"/>
    </row>
    <row r="148" spans="1:5" ht="18.75">
      <c r="A148" s="1"/>
      <c r="B148" s="7"/>
      <c r="C148" s="1"/>
      <c r="D148" s="1"/>
      <c r="E148" s="1"/>
    </row>
    <row r="149" spans="1:5" ht="18.75">
      <c r="A149" s="1"/>
      <c r="B149" s="7"/>
      <c r="C149" s="1"/>
      <c r="D149" s="1"/>
      <c r="E149" s="1"/>
    </row>
    <row r="150" spans="1:5" ht="18.75">
      <c r="A150" s="1"/>
      <c r="B150" s="7"/>
      <c r="C150" s="1"/>
      <c r="D150" s="1"/>
      <c r="E150" s="1"/>
    </row>
    <row r="151" spans="1:5" ht="18.75">
      <c r="A151" s="1"/>
      <c r="B151" s="7"/>
      <c r="C151" s="1"/>
      <c r="D151" s="1"/>
      <c r="E151" s="1"/>
    </row>
    <row r="152" spans="1:5" ht="18.75">
      <c r="A152" s="1"/>
      <c r="B152" s="7"/>
      <c r="C152" s="1"/>
      <c r="D152" s="1"/>
      <c r="E152" s="1"/>
    </row>
    <row r="153" spans="1:5" ht="18.75">
      <c r="A153" s="1"/>
      <c r="B153" s="7"/>
      <c r="C153" s="1"/>
      <c r="D153" s="1"/>
      <c r="E153" s="1"/>
    </row>
    <row r="154" spans="1:5" ht="18.75">
      <c r="A154" s="1"/>
      <c r="B154" s="7"/>
      <c r="C154" s="1"/>
      <c r="D154" s="1"/>
      <c r="E154" s="1"/>
    </row>
    <row r="155" spans="1:5" ht="18.75">
      <c r="A155" s="1"/>
      <c r="B155" s="7"/>
      <c r="C155" s="1"/>
      <c r="D155" s="1"/>
      <c r="E155" s="1"/>
    </row>
    <row r="156" spans="1:5" ht="18.75">
      <c r="A156" s="1"/>
      <c r="B156" s="7"/>
      <c r="C156" s="1"/>
      <c r="D156" s="1"/>
      <c r="E156" s="1"/>
    </row>
    <row r="157" spans="1:5" ht="18.75">
      <c r="A157" s="1"/>
      <c r="B157" s="7"/>
      <c r="C157" s="1"/>
      <c r="D157" s="1"/>
      <c r="E157" s="1"/>
    </row>
    <row r="158" spans="1:5" ht="18.75">
      <c r="A158" s="1"/>
      <c r="B158" s="7"/>
      <c r="C158" s="1"/>
      <c r="D158" s="1"/>
      <c r="E158" s="1"/>
    </row>
    <row r="159" spans="1:5" ht="18.75">
      <c r="A159" s="1"/>
      <c r="B159" s="7"/>
      <c r="C159" s="1"/>
      <c r="D159" s="1"/>
      <c r="E159" s="1"/>
    </row>
    <row r="160" spans="1:5" ht="18.75">
      <c r="A160" s="1"/>
      <c r="B160" s="7"/>
      <c r="C160" s="1"/>
      <c r="D160" s="1"/>
      <c r="E160" s="1"/>
    </row>
    <row r="161" spans="1:5" ht="18.75">
      <c r="A161" s="1"/>
      <c r="B161" s="7"/>
      <c r="C161" s="1"/>
      <c r="D161" s="1"/>
      <c r="E161" s="1"/>
    </row>
    <row r="162" spans="1:5" ht="18.75">
      <c r="A162" s="1"/>
      <c r="B162" s="7"/>
      <c r="C162" s="1"/>
      <c r="D162" s="1"/>
      <c r="E162" s="1"/>
    </row>
    <row r="163" spans="1:5" ht="18.75">
      <c r="A163" s="1"/>
      <c r="B163" s="7"/>
      <c r="C163" s="1"/>
      <c r="D163" s="1"/>
      <c r="E163" s="1"/>
    </row>
    <row r="164" spans="1:5" ht="18.75">
      <c r="A164" s="1"/>
      <c r="B164" s="7"/>
      <c r="C164" s="1"/>
      <c r="D164" s="1"/>
      <c r="E164" s="1"/>
    </row>
    <row r="165" spans="1:5" ht="18.75">
      <c r="A165" s="1"/>
      <c r="B165" s="7"/>
      <c r="C165" s="1"/>
      <c r="D165" s="1"/>
      <c r="E165" s="1"/>
    </row>
    <row r="166" spans="1:5" ht="18.75">
      <c r="A166" s="1"/>
      <c r="B166" s="7"/>
      <c r="C166" s="1"/>
      <c r="D166" s="1"/>
      <c r="E166" s="1"/>
    </row>
    <row r="167" spans="1:5" ht="18.75">
      <c r="A167" s="1"/>
      <c r="B167" s="7"/>
      <c r="C167" s="1"/>
      <c r="D167" s="1"/>
      <c r="E167" s="1"/>
    </row>
    <row r="168" spans="1:5" ht="18.75">
      <c r="A168" s="1"/>
      <c r="B168" s="7"/>
      <c r="C168" s="1"/>
      <c r="D168" s="1"/>
      <c r="E168" s="1"/>
    </row>
    <row r="169" spans="1:5" ht="18.75">
      <c r="A169" s="1"/>
      <c r="B169" s="7"/>
      <c r="C169" s="1"/>
      <c r="D169" s="1"/>
      <c r="E169" s="1"/>
    </row>
    <row r="170" spans="1:5" ht="18.75">
      <c r="A170" s="1"/>
      <c r="B170" s="7"/>
      <c r="C170" s="1"/>
      <c r="D170" s="1"/>
      <c r="E170" s="1"/>
    </row>
    <row r="171" spans="1:5" ht="18.75">
      <c r="A171" s="1"/>
      <c r="B171" s="7"/>
      <c r="C171" s="1"/>
      <c r="D171" s="1"/>
      <c r="E171" s="1"/>
    </row>
    <row r="172" spans="1:5" ht="18.75">
      <c r="A172" s="1"/>
      <c r="B172" s="7"/>
      <c r="C172" s="1"/>
      <c r="D172" s="1"/>
      <c r="E172" s="1"/>
    </row>
    <row r="173" spans="1:5" ht="18.75">
      <c r="A173" s="1"/>
      <c r="B173" s="7"/>
      <c r="C173" s="1"/>
      <c r="D173" s="1"/>
      <c r="E173" s="1"/>
    </row>
    <row r="174" spans="1:5" ht="18.75">
      <c r="A174" s="1"/>
      <c r="B174" s="7"/>
      <c r="C174" s="1"/>
      <c r="D174" s="1"/>
      <c r="E174" s="1"/>
    </row>
    <row r="175" spans="1:5" ht="18.75">
      <c r="A175" s="1"/>
      <c r="B175" s="7"/>
      <c r="C175" s="1"/>
      <c r="D175" s="1"/>
      <c r="E175" s="1"/>
    </row>
    <row r="176" spans="1:5" ht="18.75">
      <c r="A176" s="1"/>
      <c r="B176" s="7"/>
      <c r="C176" s="1"/>
      <c r="D176" s="1"/>
      <c r="E176" s="1"/>
    </row>
    <row r="177" spans="1:5" ht="18.75">
      <c r="A177" s="1"/>
      <c r="B177" s="7"/>
      <c r="C177" s="1"/>
      <c r="D177" s="1"/>
      <c r="E177" s="1"/>
    </row>
    <row r="178" spans="1:5" ht="18.75">
      <c r="A178" s="1"/>
      <c r="B178" s="7"/>
      <c r="C178" s="1"/>
      <c r="D178" s="1"/>
      <c r="E178" s="1"/>
    </row>
    <row r="179" spans="1:5" ht="18.75">
      <c r="A179" s="1"/>
      <c r="B179" s="7"/>
      <c r="C179" s="1"/>
      <c r="D179" s="1"/>
      <c r="E179" s="1"/>
    </row>
    <row r="180" spans="1:5" ht="18.75">
      <c r="A180" s="1"/>
      <c r="B180" s="7"/>
      <c r="C180" s="1"/>
      <c r="D180" s="1"/>
      <c r="E180" s="1"/>
    </row>
    <row r="181" spans="1:5" ht="18.75">
      <c r="A181" s="1"/>
      <c r="B181" s="7"/>
      <c r="C181" s="1"/>
      <c r="D181" s="1"/>
      <c r="E181" s="1"/>
    </row>
    <row r="182" spans="1:5" ht="18.75">
      <c r="A182" s="1"/>
      <c r="B182" s="7"/>
      <c r="C182" s="1"/>
      <c r="D182" s="1"/>
      <c r="E182" s="1"/>
    </row>
    <row r="183" spans="1:5" ht="18.75">
      <c r="A183" s="1"/>
      <c r="B183" s="7"/>
      <c r="C183" s="1"/>
      <c r="D183" s="1"/>
      <c r="E183" s="1"/>
    </row>
    <row r="184" spans="1:5" ht="18.75">
      <c r="A184" s="1"/>
      <c r="B184" s="7"/>
      <c r="C184" s="1"/>
      <c r="D184" s="1"/>
      <c r="E184" s="1"/>
    </row>
    <row r="185" spans="1:5" ht="18.75">
      <c r="A185" s="1"/>
      <c r="B185" s="7"/>
      <c r="C185" s="1"/>
      <c r="D185" s="1"/>
      <c r="E185" s="1"/>
    </row>
    <row r="186" spans="1:5" ht="18.75">
      <c r="A186" s="1"/>
      <c r="B186" s="7"/>
      <c r="C186" s="1"/>
      <c r="D186" s="1"/>
      <c r="E186" s="1"/>
    </row>
    <row r="187" spans="1:5" ht="18.75">
      <c r="A187" s="1"/>
      <c r="B187" s="7"/>
      <c r="C187" s="1"/>
      <c r="D187" s="1"/>
      <c r="E187" s="1"/>
    </row>
    <row r="188" spans="1:5" ht="18.75">
      <c r="A188" s="1"/>
      <c r="B188" s="7"/>
      <c r="C188" s="1"/>
      <c r="D188" s="1"/>
      <c r="E188" s="1"/>
    </row>
    <row r="189" spans="1:5" ht="18.75">
      <c r="A189" s="1"/>
      <c r="B189" s="7"/>
      <c r="C189" s="1"/>
      <c r="D189" s="1"/>
      <c r="E189" s="1"/>
    </row>
    <row r="190" spans="1:5" ht="18.75">
      <c r="A190" s="1"/>
      <c r="B190" s="7"/>
      <c r="C190" s="1"/>
      <c r="D190" s="1"/>
      <c r="E190" s="1"/>
    </row>
    <row r="191" spans="1:5" ht="18.75">
      <c r="A191" s="1"/>
      <c r="B191" s="7"/>
      <c r="C191" s="1"/>
      <c r="D191" s="1"/>
      <c r="E191" s="1"/>
    </row>
    <row r="192" spans="1:5" ht="18.75">
      <c r="A192" s="1"/>
      <c r="B192" s="7"/>
      <c r="C192" s="1"/>
      <c r="D192" s="1"/>
      <c r="E192" s="1"/>
    </row>
    <row r="193" spans="1:5" ht="18.75">
      <c r="A193" s="1"/>
      <c r="B193" s="7"/>
      <c r="C193" s="1"/>
      <c r="D193" s="1"/>
      <c r="E193" s="1"/>
    </row>
    <row r="194" spans="1:5" ht="18.75">
      <c r="A194" s="1"/>
      <c r="B194" s="7"/>
      <c r="C194" s="1"/>
      <c r="D194" s="1"/>
      <c r="E194" s="1"/>
    </row>
    <row r="195" spans="1:5" ht="18.75">
      <c r="A195" s="1"/>
      <c r="B195" s="7"/>
      <c r="C195" s="1"/>
      <c r="D195" s="1"/>
      <c r="E195" s="1"/>
    </row>
    <row r="196" spans="1:5" ht="18.75">
      <c r="A196" s="1"/>
      <c r="B196" s="7"/>
      <c r="C196" s="1"/>
      <c r="D196" s="1"/>
      <c r="E196" s="1"/>
    </row>
    <row r="197" spans="1:5" ht="18.75">
      <c r="A197" s="1"/>
      <c r="B197" s="7"/>
      <c r="C197" s="1"/>
      <c r="D197" s="1"/>
      <c r="E197" s="1"/>
    </row>
    <row r="198" spans="1:5" ht="18.75">
      <c r="A198" s="1"/>
      <c r="B198" s="7"/>
      <c r="C198" s="1"/>
      <c r="D198" s="1"/>
      <c r="E198" s="1"/>
    </row>
    <row r="199" spans="1:5" ht="18.75">
      <c r="A199" s="1"/>
      <c r="B199" s="7"/>
      <c r="C199" s="1"/>
      <c r="D199" s="1"/>
      <c r="E199" s="1"/>
    </row>
    <row r="200" spans="1:5" ht="18.75">
      <c r="A200" s="1"/>
      <c r="B200" s="7"/>
      <c r="C200" s="1"/>
      <c r="D200" s="1"/>
      <c r="E200" s="1"/>
    </row>
    <row r="201" spans="1:5" ht="18.75">
      <c r="A201" s="1"/>
      <c r="B201" s="7"/>
      <c r="C201" s="1"/>
      <c r="D201" s="1"/>
      <c r="E201" s="1"/>
    </row>
    <row r="202" spans="1:5" ht="18.75">
      <c r="A202" s="1"/>
      <c r="B202" s="7"/>
      <c r="C202" s="1"/>
      <c r="D202" s="1"/>
      <c r="E202" s="1"/>
    </row>
    <row r="203" spans="1:5" ht="18.75">
      <c r="A203" s="1"/>
      <c r="B203" s="7"/>
      <c r="C203" s="1"/>
      <c r="D203" s="1"/>
      <c r="E203" s="1"/>
    </row>
    <row r="204" spans="1:5" ht="18.75">
      <c r="A204" s="1"/>
      <c r="B204" s="7"/>
      <c r="C204" s="1"/>
      <c r="D204" s="1"/>
      <c r="E204" s="1"/>
    </row>
    <row r="205" spans="1:5" ht="18.75">
      <c r="A205" s="1"/>
      <c r="B205" s="7"/>
      <c r="C205" s="1"/>
      <c r="D205" s="1"/>
      <c r="E205" s="1"/>
    </row>
    <row r="206" spans="1:5" ht="18.75">
      <c r="A206" s="1"/>
      <c r="B206" s="7"/>
      <c r="C206" s="1"/>
      <c r="D206" s="1"/>
      <c r="E206" s="1"/>
    </row>
    <row r="207" spans="1:5" ht="18.75">
      <c r="A207" s="1"/>
      <c r="B207" s="7"/>
      <c r="C207" s="1"/>
      <c r="D207" s="1"/>
      <c r="E207" s="1"/>
    </row>
    <row r="208" spans="1:5" ht="18.75">
      <c r="A208" s="1"/>
      <c r="B208" s="7"/>
      <c r="C208" s="1"/>
      <c r="D208" s="1"/>
      <c r="E208" s="1"/>
    </row>
    <row r="209" spans="1:5" ht="18.75">
      <c r="A209" s="1"/>
      <c r="B209" s="7"/>
      <c r="C209" s="1"/>
      <c r="D209" s="1"/>
      <c r="E209" s="1"/>
    </row>
    <row r="210" spans="1:5" ht="18.75">
      <c r="A210" s="1"/>
      <c r="B210" s="7"/>
      <c r="C210" s="1"/>
      <c r="D210" s="1"/>
      <c r="E210" s="1"/>
    </row>
    <row r="211" spans="1:5" ht="18.75">
      <c r="A211" s="1"/>
      <c r="B211" s="7"/>
      <c r="C211" s="1"/>
      <c r="D211" s="1"/>
      <c r="E211" s="1"/>
    </row>
    <row r="212" spans="1:5" ht="18.75">
      <c r="A212" s="1"/>
      <c r="B212" s="7"/>
      <c r="C212" s="1"/>
      <c r="D212" s="1"/>
      <c r="E212" s="1"/>
    </row>
    <row r="213" spans="1:5" ht="18.75">
      <c r="A213" s="1"/>
      <c r="B213" s="7"/>
      <c r="C213" s="1"/>
      <c r="D213" s="1"/>
      <c r="E213" s="1"/>
    </row>
    <row r="214" spans="1:5" ht="18.75">
      <c r="A214" s="1"/>
      <c r="B214" s="7"/>
      <c r="C214" s="1"/>
      <c r="D214" s="1"/>
      <c r="E214" s="1"/>
    </row>
    <row r="215" spans="1:5" ht="18.75">
      <c r="A215" s="1"/>
      <c r="B215" s="7"/>
      <c r="C215" s="1"/>
      <c r="D215" s="1"/>
      <c r="E215" s="1"/>
    </row>
    <row r="216" spans="1:5" ht="18.75">
      <c r="A216" s="1"/>
      <c r="B216" s="7"/>
      <c r="C216" s="1"/>
      <c r="D216" s="1"/>
      <c r="E216" s="1"/>
    </row>
    <row r="217" spans="1:5" ht="18.75">
      <c r="A217" s="1"/>
      <c r="B217" s="7"/>
      <c r="C217" s="1"/>
      <c r="D217" s="1"/>
      <c r="E217" s="1"/>
    </row>
    <row r="218" spans="1:5" ht="18.75">
      <c r="A218" s="1"/>
      <c r="B218" s="7"/>
      <c r="C218" s="1"/>
      <c r="D218" s="1"/>
      <c r="E218" s="1"/>
    </row>
    <row r="219" spans="1:5" ht="18.75">
      <c r="A219" s="1"/>
      <c r="B219" s="7"/>
      <c r="C219" s="1"/>
      <c r="D219" s="1"/>
      <c r="E219" s="1"/>
    </row>
    <row r="220" spans="1:5" ht="18.75">
      <c r="A220" s="1"/>
      <c r="B220" s="7"/>
      <c r="C220" s="1"/>
      <c r="D220" s="1"/>
      <c r="E220" s="1"/>
    </row>
    <row r="221" spans="1:5" ht="18.75">
      <c r="A221" s="1"/>
      <c r="B221" s="7"/>
      <c r="C221" s="1"/>
      <c r="D221" s="1"/>
      <c r="E221" s="1"/>
    </row>
    <row r="222" spans="1:5" ht="18.75">
      <c r="A222" s="1"/>
      <c r="B222" s="7"/>
      <c r="C222" s="1"/>
      <c r="D222" s="1"/>
      <c r="E222" s="1"/>
    </row>
    <row r="223" spans="1:5" ht="18.75">
      <c r="A223" s="1"/>
      <c r="B223" s="7"/>
      <c r="C223" s="1"/>
      <c r="D223" s="1"/>
      <c r="E223" s="1"/>
    </row>
    <row r="224" spans="1:5" ht="18.75">
      <c r="A224" s="1"/>
      <c r="B224" s="7"/>
      <c r="C224" s="1"/>
      <c r="D224" s="1"/>
      <c r="E224" s="1"/>
    </row>
    <row r="225" spans="1:5" ht="18.75">
      <c r="A225" s="1"/>
      <c r="B225" s="7"/>
      <c r="C225" s="1"/>
      <c r="D225" s="1"/>
      <c r="E225" s="1"/>
    </row>
    <row r="226" spans="1:5" ht="18.75">
      <c r="A226" s="1"/>
      <c r="B226" s="7"/>
      <c r="C226" s="1"/>
      <c r="D226" s="1"/>
      <c r="E226" s="1"/>
    </row>
    <row r="227" spans="1:5" ht="18.75">
      <c r="A227" s="1"/>
      <c r="B227" s="7"/>
      <c r="C227" s="1"/>
      <c r="D227" s="1"/>
      <c r="E227" s="1"/>
    </row>
    <row r="228" spans="1:5" ht="18.75">
      <c r="A228" s="1"/>
      <c r="B228" s="7"/>
      <c r="C228" s="1"/>
      <c r="D228" s="1"/>
      <c r="E228" s="1"/>
    </row>
    <row r="229" spans="1:5" ht="18.75">
      <c r="A229" s="1"/>
      <c r="B229" s="7"/>
      <c r="C229" s="1"/>
      <c r="D229" s="1"/>
      <c r="E229" s="1"/>
    </row>
    <row r="230" spans="1:5" ht="18.75">
      <c r="A230" s="1"/>
      <c r="B230" s="7"/>
      <c r="C230" s="1"/>
      <c r="D230" s="1"/>
      <c r="E230" s="1"/>
    </row>
    <row r="231" spans="1:5" ht="18.75">
      <c r="A231" s="1"/>
      <c r="B231" s="7"/>
      <c r="C231" s="1"/>
      <c r="D231" s="1"/>
      <c r="E231" s="1"/>
    </row>
    <row r="232" spans="1:5" ht="18.75">
      <c r="A232" s="1"/>
      <c r="B232" s="7"/>
      <c r="C232" s="1"/>
      <c r="D232" s="1"/>
      <c r="E232" s="1"/>
    </row>
    <row r="233" spans="1:5" ht="18.75">
      <c r="A233" s="1"/>
      <c r="B233" s="7"/>
      <c r="C233" s="1"/>
      <c r="D233" s="1"/>
      <c r="E233" s="1"/>
    </row>
    <row r="234" spans="1:5" ht="18.75">
      <c r="A234" s="1"/>
      <c r="B234" s="7"/>
      <c r="C234" s="1"/>
      <c r="D234" s="1"/>
      <c r="E234" s="1"/>
    </row>
    <row r="235" spans="1:5" ht="18.75">
      <c r="A235" s="1"/>
      <c r="B235" s="7"/>
      <c r="C235" s="1"/>
      <c r="D235" s="1"/>
      <c r="E235" s="1"/>
    </row>
  </sheetData>
  <mergeCells count="4">
    <mergeCell ref="A3:B3"/>
    <mergeCell ref="A4:B4"/>
    <mergeCell ref="A5:B5"/>
    <mergeCell ref="A7:B7"/>
  </mergeCells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&amp;C&amp;"Complex,Bold"&amp;14Total esstimate preliminary and one year runing butget for hariksha CP/MR children day care center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1"/>
  <sheetViews>
    <sheetView workbookViewId="0" topLeftCell="A31">
      <pane xSplit="3" topLeftCell="H1" activePane="topRight" state="frozen"/>
      <selection pane="topLeft" activeCell="A1" sqref="A1"/>
      <selection pane="topRight" activeCell="J4" sqref="J4"/>
    </sheetView>
  </sheetViews>
  <sheetFormatPr defaultColWidth="9.140625" defaultRowHeight="12.75"/>
  <cols>
    <col min="1" max="1" width="5.28125" style="0" customWidth="1"/>
    <col min="2" max="2" width="34.8515625" style="8" customWidth="1"/>
    <col min="3" max="3" width="13.140625" style="0" bestFit="1" customWidth="1"/>
    <col min="4" max="4" width="11.57421875" style="0" customWidth="1"/>
    <col min="5" max="10" width="12.28125" style="0" customWidth="1"/>
    <col min="11" max="11" width="12.140625" style="0" customWidth="1"/>
    <col min="12" max="12" width="17.140625" style="0" customWidth="1"/>
    <col min="13" max="13" width="12.421875" style="0" customWidth="1"/>
  </cols>
  <sheetData>
    <row r="1" spans="1:15" ht="93.75">
      <c r="A1" s="3" t="s">
        <v>0</v>
      </c>
      <c r="B1" s="3" t="s">
        <v>1</v>
      </c>
      <c r="C1" s="4" t="s">
        <v>3</v>
      </c>
      <c r="D1" s="4" t="s">
        <v>83</v>
      </c>
      <c r="E1" s="4" t="s">
        <v>87</v>
      </c>
      <c r="F1" s="4" t="s">
        <v>88</v>
      </c>
      <c r="G1" s="4" t="s">
        <v>90</v>
      </c>
      <c r="H1" s="4" t="s">
        <v>92</v>
      </c>
      <c r="I1" s="4" t="s">
        <v>93</v>
      </c>
      <c r="J1" s="4" t="s">
        <v>94</v>
      </c>
      <c r="K1" s="4" t="s">
        <v>85</v>
      </c>
      <c r="L1" s="41" t="s">
        <v>37</v>
      </c>
      <c r="M1" s="41"/>
      <c r="N1" s="1"/>
      <c r="O1" s="1"/>
    </row>
    <row r="2" spans="1:15" ht="18.75">
      <c r="A2" s="12"/>
      <c r="B2" s="13"/>
      <c r="C2" s="16" t="s">
        <v>45</v>
      </c>
      <c r="D2" s="16"/>
      <c r="E2" s="16"/>
      <c r="F2" s="16"/>
      <c r="G2" s="16"/>
      <c r="H2" s="16"/>
      <c r="I2" s="16"/>
      <c r="J2" s="16"/>
      <c r="K2" s="16"/>
      <c r="L2" s="40"/>
      <c r="M2" s="40"/>
      <c r="N2" s="1"/>
      <c r="O2" s="1"/>
    </row>
    <row r="3" spans="1:15" ht="18.75">
      <c r="A3" s="34" t="s">
        <v>4</v>
      </c>
      <c r="B3" s="34"/>
      <c r="C3" s="15"/>
      <c r="D3" s="15"/>
      <c r="E3" s="15"/>
      <c r="F3" s="15"/>
      <c r="G3" s="15"/>
      <c r="H3" s="15"/>
      <c r="I3" s="15"/>
      <c r="J3" s="15"/>
      <c r="K3" s="15"/>
      <c r="L3" s="40"/>
      <c r="M3" s="40"/>
      <c r="N3" s="1"/>
      <c r="O3" s="1"/>
    </row>
    <row r="4" spans="1:15" s="11" customFormat="1" ht="15.75">
      <c r="A4" s="5">
        <v>1</v>
      </c>
      <c r="B4" s="6" t="s">
        <v>5</v>
      </c>
      <c r="C4" s="15">
        <f>30*10*240</f>
        <v>72000</v>
      </c>
      <c r="D4" s="15">
        <f>400+453+4000+46+70+154+348+83+40+144+175+168</f>
        <v>6081</v>
      </c>
      <c r="E4" s="15">
        <f>100+80+180+125+80+2150+338+109</f>
        <v>3162</v>
      </c>
      <c r="F4" s="15">
        <f>150+125+250+831+2730</f>
        <v>4086</v>
      </c>
      <c r="G4" s="15">
        <f>240+78+4380+975+250</f>
        <v>5923</v>
      </c>
      <c r="H4" s="15">
        <f>250+125+4180+50+838+250</f>
        <v>5693</v>
      </c>
      <c r="I4" s="15">
        <f>175+468+3250</f>
        <v>3893</v>
      </c>
      <c r="J4" s="15">
        <f>175+160+250+165+4800+657+723</f>
        <v>6930</v>
      </c>
      <c r="K4" s="31">
        <f>C4-(D4+E4+F4+G4+H4+I4+J4)</f>
        <v>36232</v>
      </c>
      <c r="L4" s="40" t="s">
        <v>46</v>
      </c>
      <c r="M4" s="40"/>
      <c r="N4" s="10"/>
      <c r="O4" s="10"/>
    </row>
    <row r="5" spans="1:15" s="11" customFormat="1" ht="31.5">
      <c r="A5" s="5">
        <f>A4+1</f>
        <v>2</v>
      </c>
      <c r="B5" s="6" t="s">
        <v>6</v>
      </c>
      <c r="C5" s="15">
        <f>500*30</f>
        <v>15000</v>
      </c>
      <c r="D5" s="15"/>
      <c r="E5" s="15">
        <f>6400+1000</f>
        <v>7400</v>
      </c>
      <c r="F5" s="15">
        <f>2630+840+1600+580+570</f>
        <v>6220</v>
      </c>
      <c r="G5" s="15">
        <f>1700+1400+230</f>
        <v>3330</v>
      </c>
      <c r="H5" s="15">
        <v>415</v>
      </c>
      <c r="I5" s="15"/>
      <c r="J5" s="15"/>
      <c r="K5" s="31">
        <f aca="true" t="shared" si="0" ref="K5:K37">C5-(D5+E5+F5+G5+H5+I5+J5)</f>
        <v>-2365</v>
      </c>
      <c r="L5" s="40" t="s">
        <v>47</v>
      </c>
      <c r="M5" s="40"/>
      <c r="N5" s="10"/>
      <c r="O5" s="10"/>
    </row>
    <row r="6" spans="1:15" s="11" customFormat="1" ht="31.5">
      <c r="A6" s="5">
        <f aca="true" t="shared" si="1" ref="A6:A37">A5+1</f>
        <v>3</v>
      </c>
      <c r="B6" s="6" t="s">
        <v>7</v>
      </c>
      <c r="C6" s="15">
        <f>5*30*240</f>
        <v>36000</v>
      </c>
      <c r="D6" s="15">
        <f>56+125.5</f>
        <v>181.5</v>
      </c>
      <c r="E6" s="15">
        <f>120+357</f>
        <v>477</v>
      </c>
      <c r="F6" s="15">
        <f>434</f>
        <v>434</v>
      </c>
      <c r="G6" s="15">
        <v>637</v>
      </c>
      <c r="H6" s="15">
        <v>651</v>
      </c>
      <c r="I6" s="15">
        <v>448</v>
      </c>
      <c r="J6" s="15">
        <v>637</v>
      </c>
      <c r="K6" s="31">
        <f t="shared" si="0"/>
        <v>32534.5</v>
      </c>
      <c r="L6" s="40" t="s">
        <v>48</v>
      </c>
      <c r="M6" s="40"/>
      <c r="N6" s="10"/>
      <c r="O6" s="10"/>
    </row>
    <row r="7" spans="1:15" s="11" customFormat="1" ht="15.75">
      <c r="A7" s="5">
        <f t="shared" si="1"/>
        <v>4</v>
      </c>
      <c r="B7" s="6" t="s">
        <v>8</v>
      </c>
      <c r="C7" s="15">
        <f>30*30</f>
        <v>900</v>
      </c>
      <c r="D7" s="15"/>
      <c r="E7" s="15"/>
      <c r="F7" s="15"/>
      <c r="G7" s="15"/>
      <c r="H7" s="15"/>
      <c r="I7" s="15"/>
      <c r="J7" s="15"/>
      <c r="K7" s="31">
        <f t="shared" si="0"/>
        <v>900</v>
      </c>
      <c r="L7" s="40" t="s">
        <v>49</v>
      </c>
      <c r="M7" s="40"/>
      <c r="N7" s="10"/>
      <c r="O7" s="10"/>
    </row>
    <row r="8" spans="1:15" s="11" customFormat="1" ht="15.75">
      <c r="A8" s="5">
        <f t="shared" si="1"/>
        <v>5</v>
      </c>
      <c r="B8" s="6" t="s">
        <v>9</v>
      </c>
      <c r="C8" s="15">
        <f>150*15*12</f>
        <v>27000</v>
      </c>
      <c r="D8" s="15"/>
      <c r="E8" s="15">
        <f>66+47+187+49+50+40+47+200+28</f>
        <v>714</v>
      </c>
      <c r="F8" s="15">
        <f>96</f>
        <v>96</v>
      </c>
      <c r="G8" s="15">
        <f>26+40+28+60</f>
        <v>154</v>
      </c>
      <c r="H8" s="15">
        <f>250+59+98+93+200+133+1000+258+230+50</f>
        <v>2371</v>
      </c>
      <c r="I8" s="15">
        <f>186+246+40</f>
        <v>472</v>
      </c>
      <c r="J8" s="15">
        <f>49+47+44+68+44+44+41+147</f>
        <v>484</v>
      </c>
      <c r="K8" s="31">
        <f t="shared" si="0"/>
        <v>22709</v>
      </c>
      <c r="L8" s="40" t="s">
        <v>50</v>
      </c>
      <c r="M8" s="40"/>
      <c r="N8" s="10"/>
      <c r="O8" s="10"/>
    </row>
    <row r="9" spans="1:15" s="11" customFormat="1" ht="15.75">
      <c r="A9" s="5">
        <f t="shared" si="1"/>
        <v>6</v>
      </c>
      <c r="B9" s="6" t="s">
        <v>10</v>
      </c>
      <c r="C9" s="15">
        <f>200*10*12</f>
        <v>24000</v>
      </c>
      <c r="D9" s="15"/>
      <c r="E9" s="15"/>
      <c r="F9" s="15"/>
      <c r="G9" s="15"/>
      <c r="H9" s="15"/>
      <c r="I9" s="15"/>
      <c r="J9" s="15"/>
      <c r="K9" s="31">
        <f t="shared" si="0"/>
        <v>24000</v>
      </c>
      <c r="L9" s="40" t="s">
        <v>51</v>
      </c>
      <c r="M9" s="40"/>
      <c r="N9" s="10"/>
      <c r="O9" s="10"/>
    </row>
    <row r="10" spans="1:15" s="11" customFormat="1" ht="15.75">
      <c r="A10" s="5">
        <f t="shared" si="1"/>
        <v>7</v>
      </c>
      <c r="B10" s="6" t="s">
        <v>11</v>
      </c>
      <c r="C10" s="15">
        <v>3000</v>
      </c>
      <c r="D10" s="15"/>
      <c r="E10" s="15"/>
      <c r="F10" s="15"/>
      <c r="G10" s="15"/>
      <c r="H10" s="15"/>
      <c r="I10" s="15"/>
      <c r="J10" s="15"/>
      <c r="K10" s="31">
        <f t="shared" si="0"/>
        <v>3000</v>
      </c>
      <c r="L10" s="40" t="s">
        <v>52</v>
      </c>
      <c r="M10" s="40"/>
      <c r="N10" s="10"/>
      <c r="O10" s="10"/>
    </row>
    <row r="11" spans="1:15" s="11" customFormat="1" ht="15.75">
      <c r="A11" s="5">
        <f t="shared" si="1"/>
        <v>8</v>
      </c>
      <c r="B11" s="6" t="s">
        <v>12</v>
      </c>
      <c r="C11" s="15">
        <v>1500</v>
      </c>
      <c r="D11" s="15">
        <f>20+100</f>
        <v>120</v>
      </c>
      <c r="E11" s="15"/>
      <c r="F11" s="15"/>
      <c r="G11" s="15">
        <v>300</v>
      </c>
      <c r="H11" s="15"/>
      <c r="I11" s="15"/>
      <c r="J11" s="15"/>
      <c r="K11" s="31">
        <f t="shared" si="0"/>
        <v>1080</v>
      </c>
      <c r="L11" s="40" t="s">
        <v>53</v>
      </c>
      <c r="M11" s="40"/>
      <c r="N11" s="10"/>
      <c r="O11" s="10"/>
    </row>
    <row r="12" spans="1:15" s="11" customFormat="1" ht="15.75">
      <c r="A12" s="5">
        <f t="shared" si="1"/>
        <v>9</v>
      </c>
      <c r="B12" s="6" t="s">
        <v>13</v>
      </c>
      <c r="C12" s="15">
        <v>1000</v>
      </c>
      <c r="D12" s="15"/>
      <c r="E12" s="15"/>
      <c r="F12" s="15"/>
      <c r="G12" s="15"/>
      <c r="H12" s="15">
        <f>120</f>
        <v>120</v>
      </c>
      <c r="I12" s="15"/>
      <c r="J12" s="15"/>
      <c r="K12" s="31">
        <f t="shared" si="0"/>
        <v>880</v>
      </c>
      <c r="L12" s="40" t="s">
        <v>54</v>
      </c>
      <c r="M12" s="40"/>
      <c r="N12" s="10"/>
      <c r="O12" s="10"/>
    </row>
    <row r="13" spans="1:15" s="11" customFormat="1" ht="15.75">
      <c r="A13" s="5">
        <f t="shared" si="1"/>
        <v>10</v>
      </c>
      <c r="B13" s="6" t="s">
        <v>14</v>
      </c>
      <c r="C13" s="15">
        <v>2500</v>
      </c>
      <c r="D13" s="15">
        <f>580</f>
        <v>580</v>
      </c>
      <c r="E13" s="15">
        <f>130</f>
        <v>130</v>
      </c>
      <c r="F13" s="15"/>
      <c r="G13" s="15"/>
      <c r="H13" s="15"/>
      <c r="I13" s="15"/>
      <c r="J13" s="15"/>
      <c r="K13" s="31">
        <f t="shared" si="0"/>
        <v>1790</v>
      </c>
      <c r="L13" s="40" t="s">
        <v>55</v>
      </c>
      <c r="M13" s="40"/>
      <c r="N13" s="10"/>
      <c r="O13" s="10"/>
    </row>
    <row r="14" spans="1:15" s="11" customFormat="1" ht="31.5">
      <c r="A14" s="5">
        <f t="shared" si="1"/>
        <v>11</v>
      </c>
      <c r="B14" s="6" t="s">
        <v>15</v>
      </c>
      <c r="C14" s="15">
        <v>2500</v>
      </c>
      <c r="D14" s="15"/>
      <c r="E14" s="15"/>
      <c r="F14" s="15"/>
      <c r="G14" s="15">
        <f>75</f>
        <v>75</v>
      </c>
      <c r="H14" s="15">
        <v>75</v>
      </c>
      <c r="I14" s="15"/>
      <c r="J14" s="15"/>
      <c r="K14" s="31">
        <f t="shared" si="0"/>
        <v>2350</v>
      </c>
      <c r="L14" s="40"/>
      <c r="M14" s="40"/>
      <c r="N14" s="10"/>
      <c r="O14" s="10"/>
    </row>
    <row r="15" spans="1:15" s="11" customFormat="1" ht="31.5">
      <c r="A15" s="5">
        <f t="shared" si="1"/>
        <v>12</v>
      </c>
      <c r="B15" s="6" t="s">
        <v>16</v>
      </c>
      <c r="C15" s="15">
        <v>3000</v>
      </c>
      <c r="D15" s="15"/>
      <c r="E15" s="15"/>
      <c r="F15" s="15"/>
      <c r="G15" s="15"/>
      <c r="H15" s="15"/>
      <c r="I15" s="15"/>
      <c r="J15" s="15">
        <v>808</v>
      </c>
      <c r="K15" s="31">
        <f t="shared" si="0"/>
        <v>2192</v>
      </c>
      <c r="L15" s="40" t="s">
        <v>56</v>
      </c>
      <c r="M15" s="40"/>
      <c r="N15" s="10"/>
      <c r="O15" s="10"/>
    </row>
    <row r="16" spans="1:15" s="11" customFormat="1" ht="15.75">
      <c r="A16" s="5">
        <f t="shared" si="1"/>
        <v>13</v>
      </c>
      <c r="B16" s="6" t="s">
        <v>17</v>
      </c>
      <c r="C16" s="15">
        <v>8000</v>
      </c>
      <c r="D16" s="15">
        <f>263</f>
        <v>263</v>
      </c>
      <c r="E16" s="15"/>
      <c r="F16" s="15"/>
      <c r="G16" s="15">
        <f>470+52+8</f>
        <v>530</v>
      </c>
      <c r="H16" s="15">
        <f>16+7+264+750</f>
        <v>1037</v>
      </c>
      <c r="I16" s="15">
        <f>39+20+42+135</f>
        <v>236</v>
      </c>
      <c r="J16" s="15">
        <f>615+65</f>
        <v>680</v>
      </c>
      <c r="K16" s="31">
        <f t="shared" si="0"/>
        <v>5254</v>
      </c>
      <c r="L16" s="40" t="s">
        <v>57</v>
      </c>
      <c r="M16" s="40"/>
      <c r="N16" s="10"/>
      <c r="O16" s="10"/>
    </row>
    <row r="17" spans="1:15" s="11" customFormat="1" ht="47.25">
      <c r="A17" s="5">
        <f t="shared" si="1"/>
        <v>14</v>
      </c>
      <c r="B17" s="6" t="s">
        <v>18</v>
      </c>
      <c r="C17" s="15">
        <v>8000</v>
      </c>
      <c r="D17" s="15"/>
      <c r="E17" s="15"/>
      <c r="F17" s="15">
        <f>400</f>
        <v>400</v>
      </c>
      <c r="G17" s="15"/>
      <c r="H17" s="15">
        <v>114</v>
      </c>
      <c r="I17" s="15"/>
      <c r="J17" s="15">
        <v>1350</v>
      </c>
      <c r="K17" s="31">
        <f t="shared" si="0"/>
        <v>6136</v>
      </c>
      <c r="L17" s="40"/>
      <c r="M17" s="40"/>
      <c r="N17" s="10"/>
      <c r="O17" s="10"/>
    </row>
    <row r="18" spans="1:15" s="11" customFormat="1" ht="15.75">
      <c r="A18" s="5">
        <v>15</v>
      </c>
      <c r="B18" s="6" t="s">
        <v>19</v>
      </c>
      <c r="C18" s="15">
        <v>10000</v>
      </c>
      <c r="D18" s="15"/>
      <c r="E18" s="15"/>
      <c r="F18" s="15"/>
      <c r="G18" s="15"/>
      <c r="H18" s="15"/>
      <c r="I18" s="15"/>
      <c r="J18" s="15"/>
      <c r="K18" s="31">
        <f t="shared" si="0"/>
        <v>10000</v>
      </c>
      <c r="L18" s="34" t="s">
        <v>38</v>
      </c>
      <c r="M18" s="34"/>
      <c r="N18" s="10"/>
      <c r="O18" s="10"/>
    </row>
    <row r="19" spans="1:15" ht="18.75">
      <c r="A19" s="34" t="s">
        <v>21</v>
      </c>
      <c r="B19" s="34"/>
      <c r="C19" s="15"/>
      <c r="D19" s="15"/>
      <c r="E19" s="15"/>
      <c r="F19" s="15"/>
      <c r="G19" s="15"/>
      <c r="H19" s="15"/>
      <c r="I19" s="15"/>
      <c r="J19" s="15"/>
      <c r="K19" s="31">
        <f t="shared" si="0"/>
        <v>0</v>
      </c>
      <c r="L19" s="14"/>
      <c r="M19" s="14" t="s">
        <v>45</v>
      </c>
      <c r="N19" s="1"/>
      <c r="O19" s="1"/>
    </row>
    <row r="20" spans="1:15" s="11" customFormat="1" ht="15.75">
      <c r="A20" s="5">
        <v>16</v>
      </c>
      <c r="B20" s="6" t="s">
        <v>22</v>
      </c>
      <c r="C20" s="15">
        <f>M26*12</f>
        <v>222000</v>
      </c>
      <c r="D20" s="15">
        <f>4000+1000+1500+1420</f>
        <v>7920</v>
      </c>
      <c r="E20" s="15">
        <f>4000+5500+500+750+1000+1000</f>
        <v>12750</v>
      </c>
      <c r="F20" s="15">
        <f>4000+4850+1100+1000+850+1000</f>
        <v>12800</v>
      </c>
      <c r="G20" s="15">
        <f>4000+4600+1250+1000+850+1000</f>
        <v>12700</v>
      </c>
      <c r="H20" s="15">
        <f>1250+1000+1000+850+4000</f>
        <v>8100</v>
      </c>
      <c r="I20" s="15">
        <f>4000+750+1000+1000+500</f>
        <v>7250</v>
      </c>
      <c r="J20" s="15">
        <f>350+5000+1500+1000+1000+850+4000</f>
        <v>13700</v>
      </c>
      <c r="K20" s="31">
        <f t="shared" si="0"/>
        <v>146780</v>
      </c>
      <c r="L20" s="5" t="s">
        <v>39</v>
      </c>
      <c r="M20" s="15">
        <v>5000</v>
      </c>
      <c r="N20" s="10"/>
      <c r="O20" s="10"/>
    </row>
    <row r="21" spans="1:15" s="11" customFormat="1" ht="15.75">
      <c r="A21" s="5">
        <f t="shared" si="1"/>
        <v>17</v>
      </c>
      <c r="B21" s="6" t="s">
        <v>23</v>
      </c>
      <c r="C21" s="15">
        <f>C20/100*13.65</f>
        <v>30303</v>
      </c>
      <c r="D21" s="15"/>
      <c r="E21" s="15"/>
      <c r="F21" s="15"/>
      <c r="G21" s="15"/>
      <c r="H21" s="15"/>
      <c r="I21" s="15"/>
      <c r="J21" s="15"/>
      <c r="K21" s="31">
        <f t="shared" si="0"/>
        <v>30303</v>
      </c>
      <c r="L21" s="5" t="s">
        <v>40</v>
      </c>
      <c r="M21" s="15">
        <v>4500</v>
      </c>
      <c r="N21" s="10"/>
      <c r="O21" s="10"/>
    </row>
    <row r="22" spans="1:15" s="11" customFormat="1" ht="15.75">
      <c r="A22" s="5">
        <f t="shared" si="1"/>
        <v>18</v>
      </c>
      <c r="B22" s="6" t="s">
        <v>24</v>
      </c>
      <c r="C22" s="15">
        <f>10*240*6</f>
        <v>14400</v>
      </c>
      <c r="D22" s="15">
        <f>30+275+60</f>
        <v>365</v>
      </c>
      <c r="E22" s="15"/>
      <c r="F22" s="15">
        <f>210+180+100+1025+307+270</f>
        <v>2092</v>
      </c>
      <c r="G22" s="15"/>
      <c r="H22" s="15">
        <v>280</v>
      </c>
      <c r="I22" s="15"/>
      <c r="J22" s="15">
        <v>180</v>
      </c>
      <c r="K22" s="31">
        <f t="shared" si="0"/>
        <v>11483</v>
      </c>
      <c r="L22" s="5" t="s">
        <v>40</v>
      </c>
      <c r="M22" s="15">
        <v>4500</v>
      </c>
      <c r="N22" s="10"/>
      <c r="O22" s="10"/>
    </row>
    <row r="23" spans="1:15" s="11" customFormat="1" ht="15.75">
      <c r="A23" s="5">
        <f t="shared" si="1"/>
        <v>19</v>
      </c>
      <c r="B23" s="6" t="s">
        <v>25</v>
      </c>
      <c r="C23" s="15">
        <f>700*7</f>
        <v>4900</v>
      </c>
      <c r="D23" s="15"/>
      <c r="E23" s="15"/>
      <c r="F23" s="15"/>
      <c r="G23" s="15"/>
      <c r="H23" s="15"/>
      <c r="I23" s="15"/>
      <c r="J23" s="15"/>
      <c r="K23" s="31">
        <f t="shared" si="0"/>
        <v>4900</v>
      </c>
      <c r="L23" s="5" t="s">
        <v>41</v>
      </c>
      <c r="M23" s="15">
        <v>1500</v>
      </c>
      <c r="N23" s="10"/>
      <c r="O23" s="10"/>
    </row>
    <row r="24" spans="1:15" s="11" customFormat="1" ht="15.75">
      <c r="A24" s="5">
        <v>21</v>
      </c>
      <c r="B24" s="6" t="s">
        <v>33</v>
      </c>
      <c r="C24" s="15">
        <v>2000</v>
      </c>
      <c r="D24" s="15">
        <f>124+100</f>
        <v>224</v>
      </c>
      <c r="E24" s="15"/>
      <c r="F24" s="15"/>
      <c r="G24" s="15">
        <f>150+50</f>
        <v>200</v>
      </c>
      <c r="H24" s="15"/>
      <c r="I24" s="15"/>
      <c r="J24" s="15">
        <f>150+500</f>
        <v>650</v>
      </c>
      <c r="K24" s="31">
        <f t="shared" si="0"/>
        <v>926</v>
      </c>
      <c r="L24" s="5" t="s">
        <v>42</v>
      </c>
      <c r="M24" s="15">
        <v>1500</v>
      </c>
      <c r="N24" s="10"/>
      <c r="O24" s="10"/>
    </row>
    <row r="25" spans="1:15" ht="18.75">
      <c r="A25" s="34" t="s">
        <v>26</v>
      </c>
      <c r="B25" s="34"/>
      <c r="C25" s="15"/>
      <c r="D25" s="15"/>
      <c r="E25" s="15"/>
      <c r="F25" s="15"/>
      <c r="G25" s="15"/>
      <c r="H25" s="15"/>
      <c r="I25" s="15"/>
      <c r="J25" s="15"/>
      <c r="K25" s="31">
        <f t="shared" si="0"/>
        <v>0</v>
      </c>
      <c r="L25" s="5" t="s">
        <v>43</v>
      </c>
      <c r="M25" s="15">
        <v>1500</v>
      </c>
      <c r="N25" s="1"/>
      <c r="O25" s="1"/>
    </row>
    <row r="26" spans="1:15" s="11" customFormat="1" ht="15.75">
      <c r="A26" s="5">
        <v>22</v>
      </c>
      <c r="B26" s="6" t="s">
        <v>27</v>
      </c>
      <c r="C26" s="15">
        <v>500</v>
      </c>
      <c r="D26" s="15">
        <f>26</f>
        <v>26</v>
      </c>
      <c r="E26" s="15">
        <f>500</f>
        <v>500</v>
      </c>
      <c r="F26" s="15">
        <f>22+15</f>
        <v>37</v>
      </c>
      <c r="G26" s="15"/>
      <c r="H26" s="15">
        <f>140+300</f>
        <v>440</v>
      </c>
      <c r="I26" s="15">
        <f>1000</f>
        <v>1000</v>
      </c>
      <c r="J26" s="15">
        <f>30+2000</f>
        <v>2030</v>
      </c>
      <c r="K26" s="31">
        <f t="shared" si="0"/>
        <v>-3533</v>
      </c>
      <c r="L26" s="12" t="s">
        <v>44</v>
      </c>
      <c r="M26" s="16">
        <f>SUM(M20:M25)</f>
        <v>18500</v>
      </c>
      <c r="N26" s="10"/>
      <c r="O26" s="10"/>
    </row>
    <row r="27" spans="1:15" s="11" customFormat="1" ht="15.75">
      <c r="A27" s="5">
        <f t="shared" si="1"/>
        <v>23</v>
      </c>
      <c r="B27" s="6" t="s">
        <v>28</v>
      </c>
      <c r="C27" s="15">
        <v>500</v>
      </c>
      <c r="D27" s="15">
        <f>16+16</f>
        <v>32</v>
      </c>
      <c r="E27" s="15">
        <f>16</f>
        <v>16</v>
      </c>
      <c r="F27" s="15">
        <v>16</v>
      </c>
      <c r="G27" s="15">
        <f>125+16</f>
        <v>141</v>
      </c>
      <c r="H27" s="15">
        <f>45</f>
        <v>45</v>
      </c>
      <c r="I27" s="15"/>
      <c r="J27" s="15">
        <v>312</v>
      </c>
      <c r="K27" s="31">
        <f t="shared" si="0"/>
        <v>-62</v>
      </c>
      <c r="L27" s="12"/>
      <c r="M27" s="16"/>
      <c r="N27" s="10"/>
      <c r="O27" s="10"/>
    </row>
    <row r="28" spans="1:15" s="11" customFormat="1" ht="15.75">
      <c r="A28" s="5">
        <f t="shared" si="1"/>
        <v>24</v>
      </c>
      <c r="B28" s="6" t="s">
        <v>29</v>
      </c>
      <c r="C28" s="15">
        <v>1000</v>
      </c>
      <c r="D28" s="15"/>
      <c r="E28" s="32">
        <f>168.5+32+248</f>
        <v>448.5</v>
      </c>
      <c r="F28" s="32">
        <f>225+17</f>
        <v>242</v>
      </c>
      <c r="G28" s="32">
        <f>50+210</f>
        <v>260</v>
      </c>
      <c r="H28" s="32">
        <f>136+50+140+150</f>
        <v>476</v>
      </c>
      <c r="I28" s="32"/>
      <c r="J28" s="32">
        <f>75+184</f>
        <v>259</v>
      </c>
      <c r="K28" s="31">
        <f t="shared" si="0"/>
        <v>-685.5</v>
      </c>
      <c r="L28" s="12"/>
      <c r="M28" s="15"/>
      <c r="N28" s="10"/>
      <c r="O28" s="10"/>
    </row>
    <row r="29" spans="1:15" s="11" customFormat="1" ht="15.75">
      <c r="A29" s="5">
        <f t="shared" si="1"/>
        <v>25</v>
      </c>
      <c r="B29" s="6" t="s">
        <v>30</v>
      </c>
      <c r="C29" s="15">
        <f>6*600</f>
        <v>3600</v>
      </c>
      <c r="D29" s="15"/>
      <c r="E29" s="15"/>
      <c r="F29" s="15"/>
      <c r="G29" s="15">
        <v>40</v>
      </c>
      <c r="H29" s="15"/>
      <c r="I29" s="15">
        <f>40</f>
        <v>40</v>
      </c>
      <c r="J29" s="15">
        <f>20</f>
        <v>20</v>
      </c>
      <c r="K29" s="31">
        <f t="shared" si="0"/>
        <v>3500</v>
      </c>
      <c r="L29" s="40" t="s">
        <v>58</v>
      </c>
      <c r="M29" s="40"/>
      <c r="N29" s="10"/>
      <c r="O29" s="10"/>
    </row>
    <row r="30" spans="1:15" s="11" customFormat="1" ht="15.75">
      <c r="A30" s="5">
        <f t="shared" si="1"/>
        <v>26</v>
      </c>
      <c r="B30" s="6" t="s">
        <v>60</v>
      </c>
      <c r="C30" s="15">
        <f>150*12</f>
        <v>1800</v>
      </c>
      <c r="D30" s="15">
        <f>915+210</f>
        <v>1125</v>
      </c>
      <c r="E30" s="15">
        <f>71+150+73</f>
        <v>294</v>
      </c>
      <c r="F30" s="15">
        <f>118+201</f>
        <v>319</v>
      </c>
      <c r="G30" s="15">
        <f>105+251</f>
        <v>356</v>
      </c>
      <c r="H30" s="15">
        <f>116+201</f>
        <v>317</v>
      </c>
      <c r="I30" s="15">
        <f>110+201</f>
        <v>311</v>
      </c>
      <c r="J30" s="15">
        <f>117+251</f>
        <v>368</v>
      </c>
      <c r="K30" s="31">
        <f t="shared" si="0"/>
        <v>-1290</v>
      </c>
      <c r="L30" s="5" t="s">
        <v>59</v>
      </c>
      <c r="M30" s="5"/>
      <c r="N30" s="10"/>
      <c r="O30" s="10"/>
    </row>
    <row r="31" spans="1:15" s="11" customFormat="1" ht="15.75">
      <c r="A31" s="5">
        <v>27</v>
      </c>
      <c r="B31" s="6" t="s">
        <v>68</v>
      </c>
      <c r="C31" s="15">
        <f>2000*12</f>
        <v>24000</v>
      </c>
      <c r="D31" s="15">
        <f>650</f>
        <v>650</v>
      </c>
      <c r="E31" s="15">
        <v>1000</v>
      </c>
      <c r="F31" s="15">
        <v>1000</v>
      </c>
      <c r="G31" s="15">
        <v>1000</v>
      </c>
      <c r="H31" s="15">
        <v>1000</v>
      </c>
      <c r="I31" s="15">
        <v>1000</v>
      </c>
      <c r="J31" s="15">
        <v>1000</v>
      </c>
      <c r="K31" s="31">
        <f t="shared" si="0"/>
        <v>17350</v>
      </c>
      <c r="L31" s="5"/>
      <c r="M31" s="5"/>
      <c r="N31" s="10"/>
      <c r="O31" s="10"/>
    </row>
    <row r="32" spans="1:15" ht="18.75">
      <c r="A32" s="34" t="s">
        <v>31</v>
      </c>
      <c r="B32" s="34"/>
      <c r="C32" s="15"/>
      <c r="D32" s="15"/>
      <c r="E32" s="15"/>
      <c r="F32" s="15"/>
      <c r="G32" s="15"/>
      <c r="H32" s="15"/>
      <c r="I32" s="15"/>
      <c r="J32" s="15"/>
      <c r="K32" s="31">
        <f t="shared" si="0"/>
        <v>0</v>
      </c>
      <c r="L32" s="5"/>
      <c r="M32" s="2"/>
      <c r="N32" s="1"/>
      <c r="O32" s="1"/>
    </row>
    <row r="33" spans="1:15" s="11" customFormat="1" ht="15.75">
      <c r="A33" s="5">
        <v>28</v>
      </c>
      <c r="B33" s="9" t="s">
        <v>82</v>
      </c>
      <c r="C33" s="17">
        <v>750</v>
      </c>
      <c r="D33" s="17"/>
      <c r="E33" s="17"/>
      <c r="F33" s="17"/>
      <c r="G33" s="17"/>
      <c r="H33" s="17"/>
      <c r="I33" s="17"/>
      <c r="J33" s="17"/>
      <c r="K33" s="31">
        <f t="shared" si="0"/>
        <v>750</v>
      </c>
      <c r="L33" s="40" t="s">
        <v>61</v>
      </c>
      <c r="M33" s="40"/>
      <c r="N33" s="10"/>
      <c r="O33" s="10"/>
    </row>
    <row r="34" spans="1:15" s="11" customFormat="1" ht="15.75">
      <c r="A34" s="5">
        <f t="shared" si="1"/>
        <v>29</v>
      </c>
      <c r="B34" s="9" t="s">
        <v>81</v>
      </c>
      <c r="C34" s="17">
        <f>20*10*240+81047</f>
        <v>129047</v>
      </c>
      <c r="D34" s="17">
        <f>7566+4550+1530</f>
        <v>13646</v>
      </c>
      <c r="E34" s="17">
        <f>998+5200+940+1025+910+5850</f>
        <v>14923</v>
      </c>
      <c r="F34" s="17">
        <f>900+942+850+6500+1005+1120+6500</f>
        <v>17817</v>
      </c>
      <c r="G34" s="17">
        <f>500+810+1050+6500+1210+1095.5+7800</f>
        <v>18965.5</v>
      </c>
      <c r="H34" s="17">
        <f>1080+769+6500+400+500+500+975+7150+1085</f>
        <v>18959</v>
      </c>
      <c r="I34" s="17">
        <f>1090+6500+1003+300+4550+858</f>
        <v>14301</v>
      </c>
      <c r="J34" s="17">
        <f>100+1387+1034+10500+1050+400+950+4900</f>
        <v>20321</v>
      </c>
      <c r="K34" s="31">
        <f t="shared" si="0"/>
        <v>10114.5</v>
      </c>
      <c r="L34" s="40" t="s">
        <v>80</v>
      </c>
      <c r="M34" s="40"/>
      <c r="N34" s="10"/>
      <c r="O34" s="10"/>
    </row>
    <row r="35" spans="1:15" s="11" customFormat="1" ht="15.75">
      <c r="A35" s="5">
        <f t="shared" si="1"/>
        <v>30</v>
      </c>
      <c r="B35" s="9" t="s">
        <v>32</v>
      </c>
      <c r="C35" s="17">
        <f>150*12</f>
        <v>1800</v>
      </c>
      <c r="D35" s="17">
        <f>350+200+200+100</f>
        <v>850</v>
      </c>
      <c r="E35" s="17">
        <f>200</f>
        <v>200</v>
      </c>
      <c r="F35" s="17">
        <v>150</v>
      </c>
      <c r="G35" s="17">
        <f>180</f>
        <v>180</v>
      </c>
      <c r="H35" s="17">
        <f>200</f>
        <v>200</v>
      </c>
      <c r="I35" s="17">
        <f>150+200</f>
        <v>350</v>
      </c>
      <c r="J35" s="17">
        <f>200</f>
        <v>200</v>
      </c>
      <c r="K35" s="31">
        <f t="shared" si="0"/>
        <v>-330</v>
      </c>
      <c r="L35" s="40" t="s">
        <v>62</v>
      </c>
      <c r="M35" s="40"/>
      <c r="N35" s="10"/>
      <c r="O35" s="10"/>
    </row>
    <row r="36" spans="1:15" s="11" customFormat="1" ht="15.75">
      <c r="A36" s="5">
        <f t="shared" si="1"/>
        <v>31</v>
      </c>
      <c r="B36" s="9" t="s">
        <v>34</v>
      </c>
      <c r="C36" s="17">
        <v>5000</v>
      </c>
      <c r="D36" s="17"/>
      <c r="E36" s="17"/>
      <c r="F36" s="17"/>
      <c r="G36" s="17"/>
      <c r="H36" s="17"/>
      <c r="I36" s="17"/>
      <c r="J36" s="17"/>
      <c r="K36" s="31">
        <f t="shared" si="0"/>
        <v>5000</v>
      </c>
      <c r="L36" s="40" t="s">
        <v>63</v>
      </c>
      <c r="M36" s="40"/>
      <c r="N36" s="10"/>
      <c r="O36" s="10"/>
    </row>
    <row r="37" spans="1:15" s="11" customFormat="1" ht="15.75">
      <c r="A37" s="5">
        <f t="shared" si="1"/>
        <v>32</v>
      </c>
      <c r="B37" s="9" t="s">
        <v>20</v>
      </c>
      <c r="C37" s="17">
        <v>1000</v>
      </c>
      <c r="D37" s="17"/>
      <c r="E37" s="17"/>
      <c r="F37" s="17"/>
      <c r="G37" s="17"/>
      <c r="H37" s="17"/>
      <c r="I37" s="17"/>
      <c r="J37" s="17"/>
      <c r="K37" s="31">
        <f t="shared" si="0"/>
        <v>1000</v>
      </c>
      <c r="L37" s="10"/>
      <c r="M37" s="10"/>
      <c r="N37" s="10"/>
      <c r="O37" s="10"/>
    </row>
    <row r="38" spans="1:15" s="11" customFormat="1" ht="15.75">
      <c r="A38" s="5"/>
      <c r="B38" s="9" t="s">
        <v>64</v>
      </c>
      <c r="C38" s="18">
        <f>SUM(C4:C37)</f>
        <v>657000</v>
      </c>
      <c r="D38" s="18"/>
      <c r="E38" s="18"/>
      <c r="F38" s="18"/>
      <c r="G38" s="18"/>
      <c r="H38" s="18"/>
      <c r="I38" s="18"/>
      <c r="J38" s="18"/>
      <c r="K38" s="16">
        <f>C38-D38</f>
        <v>657000</v>
      </c>
      <c r="L38" s="10"/>
      <c r="M38" s="10"/>
      <c r="N38" s="10"/>
      <c r="O38" s="10"/>
    </row>
    <row r="39" spans="1:15" ht="18.75">
      <c r="A39" s="39" t="s">
        <v>35</v>
      </c>
      <c r="B39" s="39"/>
      <c r="C39" s="20">
        <f>50*15*12</f>
        <v>9000</v>
      </c>
      <c r="D39" s="20"/>
      <c r="E39" s="20">
        <v>1000</v>
      </c>
      <c r="F39" s="20"/>
      <c r="G39" s="20">
        <v>2500</v>
      </c>
      <c r="H39" s="20"/>
      <c r="I39" s="20">
        <v>100</v>
      </c>
      <c r="J39" s="20">
        <v>500</v>
      </c>
      <c r="K39" s="26">
        <f>8000-2500-I39-J39</f>
        <v>4900</v>
      </c>
      <c r="L39" s="38" t="s">
        <v>65</v>
      </c>
      <c r="M39" s="38"/>
      <c r="N39" s="1"/>
      <c r="O39" s="1"/>
    </row>
    <row r="40" spans="1:15" ht="18.75">
      <c r="A40" s="35" t="s">
        <v>36</v>
      </c>
      <c r="B40" s="35"/>
      <c r="C40" s="28">
        <f>C38-C39</f>
        <v>648000</v>
      </c>
      <c r="D40" s="28">
        <f>SUM(D4:D39)</f>
        <v>32063.5</v>
      </c>
      <c r="E40" s="28">
        <f aca="true" t="shared" si="2" ref="E40:J40">SUM(E4:E37)</f>
        <v>42014.5</v>
      </c>
      <c r="F40" s="28">
        <f t="shared" si="2"/>
        <v>45709</v>
      </c>
      <c r="G40" s="28">
        <f t="shared" si="2"/>
        <v>44791.5</v>
      </c>
      <c r="H40" s="28">
        <f t="shared" si="2"/>
        <v>40293</v>
      </c>
      <c r="I40" s="28">
        <f t="shared" si="2"/>
        <v>29301</v>
      </c>
      <c r="J40" s="28">
        <f t="shared" si="2"/>
        <v>49929</v>
      </c>
      <c r="K40" s="29">
        <f>C40-(D40+E40+F40+G40+H40+I40+J40)</f>
        <v>363898.5</v>
      </c>
      <c r="L40" s="1"/>
      <c r="M40" s="1"/>
      <c r="N40" s="1"/>
      <c r="O40" s="1"/>
    </row>
    <row r="41" spans="1:15" ht="18.7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/>
      <c r="B44" s="7"/>
      <c r="C44" s="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1"/>
      <c r="B45" s="7"/>
      <c r="C45" s="2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8.7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8.7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8.7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8.7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8.7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8.7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8.7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8.7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8.7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8.7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8.7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8.7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8.7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8.7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8.7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8.7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8.7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8.7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8.7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8.7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8.7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8.7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8.7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8.7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8.7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8.7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8.7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8.7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.7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8.7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.7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.7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.7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8.7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8.7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8.7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8.7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.7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.7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.7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.7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8.7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8.7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8.7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8.7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8.7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8.7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8.7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8.7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8.7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8.7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8.7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8.7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8.7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8.7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8.7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8.7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8.7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8.7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8.7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8.7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8.7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8.7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8.7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8.7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8.7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.7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.7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.7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.7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.7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.7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.7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.7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.7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.7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.7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.7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8.7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8.7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.7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.7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.7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.7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.7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.7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.7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.7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8.7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8.7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8.7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8.7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8.7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8.7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8.7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8.7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8.7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8.7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8.7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8.7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8.7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8.7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8.7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8.7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8.7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8.7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8.7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8.7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8.7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8.7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8.7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8.7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8.7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8.7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8.7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8.7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8.7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8.7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8.7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8.7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8.7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8.7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8.7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8.7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8.7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8.7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8.7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8.7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8.7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8.7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8.7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8.7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8.7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8.7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8.7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8.7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8.7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8.7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8.7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8.7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8.7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8.7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8.7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8.7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8.7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8.7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8.7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8.7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8.7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8.7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8.7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8.7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8.7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8.7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8.7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8.7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8.7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8.7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8.7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8.7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8.7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8.7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8.7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8.7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8.7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8.7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8.7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8.7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8.7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8.7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8.7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8.7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8.7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8.7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8.7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8.7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8.7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8.7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8.7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8.7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8.7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8.7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8.7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8.7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8.7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8.7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</sheetData>
  <mergeCells count="30">
    <mergeCell ref="A3:B3"/>
    <mergeCell ref="A19:B19"/>
    <mergeCell ref="A25:B25"/>
    <mergeCell ref="A32:B32"/>
    <mergeCell ref="L11:M11"/>
    <mergeCell ref="L12:M12"/>
    <mergeCell ref="A40:B40"/>
    <mergeCell ref="L1:M1"/>
    <mergeCell ref="L3:M3"/>
    <mergeCell ref="L4:M4"/>
    <mergeCell ref="L5:M5"/>
    <mergeCell ref="L6:M6"/>
    <mergeCell ref="L7:M7"/>
    <mergeCell ref="L8:M8"/>
    <mergeCell ref="L17:M17"/>
    <mergeCell ref="L18:M18"/>
    <mergeCell ref="L2:M2"/>
    <mergeCell ref="L29:M29"/>
    <mergeCell ref="L13:M13"/>
    <mergeCell ref="L14:M14"/>
    <mergeCell ref="L15:M15"/>
    <mergeCell ref="L16:M16"/>
    <mergeCell ref="L9:M9"/>
    <mergeCell ref="L10:M10"/>
    <mergeCell ref="L39:M39"/>
    <mergeCell ref="A39:B39"/>
    <mergeCell ref="L33:M33"/>
    <mergeCell ref="L34:M34"/>
    <mergeCell ref="L35:M35"/>
    <mergeCell ref="L36:M36"/>
  </mergeCells>
  <printOptions gridLines="1" horizontalCentered="1" verticalCentered="1"/>
  <pageMargins left="0.36" right="0.41" top="0.82" bottom="1" header="0.4" footer="0.5"/>
  <pageSetup horizontalDpi="300" verticalDpi="300" orientation="landscape" r:id="rId1"/>
  <headerFooter alignWithMargins="0">
    <oddHeader xml:space="preserve">&amp;C&amp;"Georgia,Regular"&amp;15One Year Running Budget proposal for 30 CP/MR children day care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4">
      <pane xSplit="3" topLeftCell="F1" activePane="topRight" state="frozen"/>
      <selection pane="topLeft" activeCell="A1" sqref="A1"/>
      <selection pane="topRight" activeCell="A12" sqref="A12:B12"/>
    </sheetView>
  </sheetViews>
  <sheetFormatPr defaultColWidth="9.140625" defaultRowHeight="12.75"/>
  <cols>
    <col min="1" max="1" width="5.28125" style="0" customWidth="1"/>
    <col min="2" max="2" width="49.7109375" style="8" customWidth="1"/>
    <col min="3" max="3" width="11.8515625" style="0" customWidth="1"/>
    <col min="4" max="4" width="11.57421875" style="0" customWidth="1"/>
    <col min="5" max="7" width="11.7109375" style="0" customWidth="1"/>
    <col min="8" max="8" width="12.00390625" style="0" customWidth="1"/>
  </cols>
  <sheetData>
    <row r="1" spans="1:9" ht="93.75">
      <c r="A1" s="3" t="s">
        <v>0</v>
      </c>
      <c r="B1" s="3" t="s">
        <v>1</v>
      </c>
      <c r="C1" s="4" t="s">
        <v>3</v>
      </c>
      <c r="D1" s="4" t="s">
        <v>83</v>
      </c>
      <c r="E1" s="4" t="s">
        <v>87</v>
      </c>
      <c r="F1" s="4" t="s">
        <v>89</v>
      </c>
      <c r="G1" s="4" t="s">
        <v>91</v>
      </c>
      <c r="H1" s="4" t="s">
        <v>84</v>
      </c>
      <c r="I1" s="1"/>
    </row>
    <row r="2" spans="1:9" ht="18.75">
      <c r="A2" s="12"/>
      <c r="B2" s="13"/>
      <c r="C2" s="12" t="s">
        <v>2</v>
      </c>
      <c r="D2" s="12" t="s">
        <v>2</v>
      </c>
      <c r="E2" s="12"/>
      <c r="F2" s="12"/>
      <c r="G2" s="12"/>
      <c r="H2" s="1"/>
      <c r="I2" s="1"/>
    </row>
    <row r="3" spans="1:9" ht="18.75">
      <c r="A3" s="34" t="s">
        <v>66</v>
      </c>
      <c r="B3" s="34"/>
      <c r="C3" s="5"/>
      <c r="D3" s="5"/>
      <c r="E3" s="5"/>
      <c r="F3" s="5"/>
      <c r="G3" s="5"/>
      <c r="H3" s="1"/>
      <c r="I3" s="1"/>
    </row>
    <row r="4" spans="1:9" s="11" customFormat="1" ht="15.75">
      <c r="A4" s="5"/>
      <c r="B4" s="6"/>
      <c r="C4" s="5"/>
      <c r="D4" s="5"/>
      <c r="E4" s="5"/>
      <c r="F4" s="5"/>
      <c r="G4" s="5"/>
      <c r="H4" s="10"/>
      <c r="I4" s="10"/>
    </row>
    <row r="5" spans="1:9" s="11" customFormat="1" ht="15.75">
      <c r="A5" s="5">
        <f aca="true" t="shared" si="0" ref="A5:A11">A4+1</f>
        <v>1</v>
      </c>
      <c r="B5" s="6" t="s">
        <v>67</v>
      </c>
      <c r="C5" s="15">
        <v>10000</v>
      </c>
      <c r="D5" s="15">
        <v>1000</v>
      </c>
      <c r="E5" s="15"/>
      <c r="F5" s="15"/>
      <c r="G5" s="15"/>
      <c r="H5" s="25">
        <f>C5-(D5+E5+F5+G5)</f>
        <v>9000</v>
      </c>
      <c r="I5" s="10"/>
    </row>
    <row r="6" spans="1:9" s="11" customFormat="1" ht="15.75">
      <c r="A6" s="5">
        <v>2</v>
      </c>
      <c r="B6" s="10" t="s">
        <v>69</v>
      </c>
      <c r="C6" s="15">
        <v>30000</v>
      </c>
      <c r="D6" s="15">
        <f>2900+7342+3200+800+940+560+131</f>
        <v>15873</v>
      </c>
      <c r="E6" s="15">
        <f>5000+3500+170+6000</f>
        <v>14670</v>
      </c>
      <c r="F6" s="15">
        <f>55+200</f>
        <v>255</v>
      </c>
      <c r="G6" s="15"/>
      <c r="H6" s="25">
        <f aca="true" t="shared" si="1" ref="H6:H11">C6-(D6+E6+F6+G6)</f>
        <v>-798</v>
      </c>
      <c r="I6" s="10"/>
    </row>
    <row r="7" spans="1:9" s="11" customFormat="1" ht="15.75">
      <c r="A7" s="5">
        <f t="shared" si="0"/>
        <v>3</v>
      </c>
      <c r="B7" s="6" t="s">
        <v>70</v>
      </c>
      <c r="C7" s="15">
        <v>15000</v>
      </c>
      <c r="D7" s="15"/>
      <c r="E7" s="15">
        <f>3100</f>
        <v>3100</v>
      </c>
      <c r="F7" s="15">
        <f>80</f>
        <v>80</v>
      </c>
      <c r="G7" s="15">
        <f>3000+3000+300</f>
        <v>6300</v>
      </c>
      <c r="H7" s="25">
        <f t="shared" si="1"/>
        <v>5520</v>
      </c>
      <c r="I7" s="10"/>
    </row>
    <row r="8" spans="1:9" s="11" customFormat="1" ht="15.75">
      <c r="A8" s="5">
        <f t="shared" si="0"/>
        <v>4</v>
      </c>
      <c r="B8" s="6" t="s">
        <v>71</v>
      </c>
      <c r="C8" s="15">
        <v>8000</v>
      </c>
      <c r="D8" s="15">
        <f>2430+22</f>
        <v>2452</v>
      </c>
      <c r="E8" s="15"/>
      <c r="F8" s="15">
        <v>5856</v>
      </c>
      <c r="G8" s="15">
        <f>150</f>
        <v>150</v>
      </c>
      <c r="H8" s="25">
        <f t="shared" si="1"/>
        <v>-458</v>
      </c>
      <c r="I8" s="10"/>
    </row>
    <row r="9" spans="1:9" s="11" customFormat="1" ht="15.75">
      <c r="A9" s="5">
        <f t="shared" si="0"/>
        <v>5</v>
      </c>
      <c r="B9" s="6" t="s">
        <v>72</v>
      </c>
      <c r="C9" s="15">
        <v>12000</v>
      </c>
      <c r="D9" s="15">
        <f>225+966+956+1325+500+150+501+1500+550+80+1529.5+750+1115</f>
        <v>10147.5</v>
      </c>
      <c r="E9" s="15">
        <f>683+907</f>
        <v>1590</v>
      </c>
      <c r="F9" s="15"/>
      <c r="G9" s="15"/>
      <c r="H9" s="25">
        <f t="shared" si="1"/>
        <v>262.5</v>
      </c>
      <c r="I9" s="10"/>
    </row>
    <row r="10" spans="1:9" s="11" customFormat="1" ht="15.75">
      <c r="A10" s="5">
        <f t="shared" si="0"/>
        <v>6</v>
      </c>
      <c r="B10" s="6" t="s">
        <v>73</v>
      </c>
      <c r="C10" s="15">
        <v>7000</v>
      </c>
      <c r="D10" s="15">
        <f>7150+1700</f>
        <v>8850</v>
      </c>
      <c r="E10" s="15">
        <f>288</f>
        <v>288</v>
      </c>
      <c r="F10" s="15"/>
      <c r="G10" s="15">
        <v>462</v>
      </c>
      <c r="H10" s="25">
        <f t="shared" si="1"/>
        <v>-2600</v>
      </c>
      <c r="I10" s="10"/>
    </row>
    <row r="11" spans="1:9" s="11" customFormat="1" ht="15.75">
      <c r="A11" s="5">
        <f t="shared" si="0"/>
        <v>7</v>
      </c>
      <c r="B11" s="6" t="s">
        <v>74</v>
      </c>
      <c r="C11" s="15">
        <v>5000</v>
      </c>
      <c r="D11" s="15">
        <v>6700</v>
      </c>
      <c r="E11" s="15"/>
      <c r="F11" s="15"/>
      <c r="G11" s="15">
        <v>700</v>
      </c>
      <c r="H11" s="25">
        <f t="shared" si="1"/>
        <v>-2400</v>
      </c>
      <c r="I11" s="10"/>
    </row>
    <row r="12" spans="1:9" ht="18.75">
      <c r="A12" s="35" t="s">
        <v>75</v>
      </c>
      <c r="B12" s="35"/>
      <c r="C12" s="30">
        <f>SUM(C5:C11)</f>
        <v>87000</v>
      </c>
      <c r="D12" s="30">
        <f>SUM(D5:D11)</f>
        <v>45022.5</v>
      </c>
      <c r="E12" s="30">
        <f>SUM(E5:E11)</f>
        <v>19648</v>
      </c>
      <c r="F12" s="30">
        <f>SUM(F5:F11)</f>
        <v>6191</v>
      </c>
      <c r="G12" s="30">
        <f>SUM(G5:G11)</f>
        <v>7612</v>
      </c>
      <c r="H12" s="27">
        <f>C12-(D12+E12+F12+G12)</f>
        <v>8526.5</v>
      </c>
      <c r="I12" s="1"/>
    </row>
    <row r="13" spans="1:9" ht="18.75">
      <c r="A13" s="1"/>
      <c r="B13" s="7"/>
      <c r="C13" s="1"/>
      <c r="D13" s="1"/>
      <c r="E13" s="1"/>
      <c r="F13" s="1"/>
      <c r="G13" s="1"/>
      <c r="H13" s="1"/>
      <c r="I13" s="1"/>
    </row>
    <row r="14" spans="1:9" ht="18.75">
      <c r="A14" s="1"/>
      <c r="B14" s="7"/>
      <c r="C14" s="1"/>
      <c r="D14" s="1"/>
      <c r="E14" s="1"/>
      <c r="F14" s="1"/>
      <c r="G14" s="1"/>
      <c r="H14" s="1"/>
      <c r="I14" s="1"/>
    </row>
    <row r="15" spans="1:9" ht="18.75">
      <c r="A15" s="1"/>
      <c r="B15" s="7"/>
      <c r="C15" s="1"/>
      <c r="D15" s="1"/>
      <c r="E15" s="1"/>
      <c r="F15" s="1"/>
      <c r="G15" s="33"/>
      <c r="H15" s="1"/>
      <c r="I15" s="1"/>
    </row>
    <row r="16" spans="1:9" ht="18.75">
      <c r="A16" s="1"/>
      <c r="B16" s="7"/>
      <c r="C16" s="1"/>
      <c r="D16" s="1"/>
      <c r="E16" s="1"/>
      <c r="F16" s="1"/>
      <c r="G16" s="1"/>
      <c r="H16" s="1"/>
      <c r="I16" s="1"/>
    </row>
    <row r="17" spans="1:9" ht="18.75">
      <c r="A17" s="1"/>
      <c r="B17" s="7"/>
      <c r="C17" s="1"/>
      <c r="D17" s="1"/>
      <c r="E17" s="1"/>
      <c r="F17" s="1"/>
      <c r="G17" s="1"/>
      <c r="H17" s="1"/>
      <c r="I17" s="1"/>
    </row>
    <row r="18" spans="1:9" ht="18.75">
      <c r="A18" s="1"/>
      <c r="B18" s="7"/>
      <c r="C18" s="1"/>
      <c r="D18" s="1"/>
      <c r="E18" s="1"/>
      <c r="F18" s="1"/>
      <c r="G18" s="1"/>
      <c r="H18" s="1"/>
      <c r="I18" s="1"/>
    </row>
    <row r="19" spans="1:9" ht="18.75">
      <c r="A19" s="1"/>
      <c r="B19" s="7"/>
      <c r="C19" s="1"/>
      <c r="D19" s="1"/>
      <c r="E19" s="1"/>
      <c r="F19" s="1"/>
      <c r="G19" s="1"/>
      <c r="H19" s="1"/>
      <c r="I19" s="1"/>
    </row>
    <row r="20" spans="1:9" ht="18.75">
      <c r="A20" s="1"/>
      <c r="B20" s="7"/>
      <c r="C20" s="1"/>
      <c r="D20" s="1"/>
      <c r="E20" s="1"/>
      <c r="F20" s="1"/>
      <c r="G20" s="1"/>
      <c r="H20" s="1"/>
      <c r="I20" s="1"/>
    </row>
    <row r="21" spans="1:9" ht="18.75">
      <c r="A21" s="1"/>
      <c r="B21" s="7"/>
      <c r="C21" s="1"/>
      <c r="D21" s="1"/>
      <c r="E21" s="1"/>
      <c r="F21" s="1"/>
      <c r="G21" s="1"/>
      <c r="H21" s="1"/>
      <c r="I21" s="1"/>
    </row>
    <row r="22" spans="1:9" ht="18.75">
      <c r="A22" s="1"/>
      <c r="B22" s="7"/>
      <c r="C22" s="1"/>
      <c r="D22" s="1"/>
      <c r="E22" s="1"/>
      <c r="F22" s="1"/>
      <c r="G22" s="1"/>
      <c r="H22" s="1"/>
      <c r="I22" s="1"/>
    </row>
    <row r="23" spans="1:9" ht="18.75">
      <c r="A23" s="1"/>
      <c r="B23" s="7"/>
      <c r="C23" s="1"/>
      <c r="D23" s="1"/>
      <c r="E23" s="1"/>
      <c r="F23" s="1"/>
      <c r="G23" s="1"/>
      <c r="H23" s="1"/>
      <c r="I23" s="1"/>
    </row>
    <row r="24" spans="1:9" ht="18.75">
      <c r="A24" s="1"/>
      <c r="B24" s="7"/>
      <c r="C24" s="1"/>
      <c r="D24" s="1"/>
      <c r="E24" s="1"/>
      <c r="F24" s="1"/>
      <c r="G24" s="1"/>
      <c r="H24" s="1"/>
      <c r="I24" s="1"/>
    </row>
    <row r="25" spans="1:9" ht="18.75">
      <c r="A25" s="1"/>
      <c r="B25" s="7"/>
      <c r="C25" s="1"/>
      <c r="D25" s="1"/>
      <c r="E25" s="1"/>
      <c r="F25" s="1"/>
      <c r="G25" s="1"/>
      <c r="H25" s="1"/>
      <c r="I25" s="1"/>
    </row>
    <row r="26" spans="1:9" ht="18.75">
      <c r="A26" s="1"/>
      <c r="B26" s="7"/>
      <c r="C26" s="1"/>
      <c r="D26" s="1"/>
      <c r="E26" s="1"/>
      <c r="F26" s="1"/>
      <c r="G26" s="1"/>
      <c r="H26" s="1"/>
      <c r="I26" s="1"/>
    </row>
    <row r="27" spans="1:9" ht="18.75">
      <c r="A27" s="1"/>
      <c r="B27" s="7"/>
      <c r="C27" s="1"/>
      <c r="D27" s="1"/>
      <c r="E27" s="1"/>
      <c r="F27" s="1"/>
      <c r="G27" s="1"/>
      <c r="H27" s="1"/>
      <c r="I27" s="1"/>
    </row>
    <row r="28" spans="1:9" ht="18.75">
      <c r="A28" s="1"/>
      <c r="B28" s="7"/>
      <c r="C28" s="1"/>
      <c r="D28" s="1"/>
      <c r="E28" s="1"/>
      <c r="F28" s="1"/>
      <c r="G28" s="1"/>
      <c r="H28" s="1"/>
      <c r="I28" s="1"/>
    </row>
    <row r="29" spans="1:9" ht="18.75">
      <c r="A29" s="1"/>
      <c r="B29" s="7"/>
      <c r="C29" s="1"/>
      <c r="D29" s="1"/>
      <c r="E29" s="1"/>
      <c r="F29" s="1"/>
      <c r="G29" s="1"/>
      <c r="H29" s="1"/>
      <c r="I29" s="1"/>
    </row>
    <row r="30" spans="1:9" ht="18.75">
      <c r="A30" s="1"/>
      <c r="B30" s="7"/>
      <c r="C30" s="1"/>
      <c r="D30" s="1"/>
      <c r="E30" s="1"/>
      <c r="F30" s="1"/>
      <c r="G30" s="1"/>
      <c r="H30" s="1"/>
      <c r="I30" s="1"/>
    </row>
    <row r="31" spans="1:9" ht="18.75">
      <c r="A31" s="1"/>
      <c r="B31" s="7"/>
      <c r="C31" s="1"/>
      <c r="D31" s="1"/>
      <c r="E31" s="1"/>
      <c r="F31" s="1"/>
      <c r="G31" s="1"/>
      <c r="H31" s="1"/>
      <c r="I31" s="1"/>
    </row>
    <row r="32" spans="1:9" ht="18.75">
      <c r="A32" s="1"/>
      <c r="B32" s="7"/>
      <c r="C32" s="1"/>
      <c r="D32" s="1"/>
      <c r="E32" s="1"/>
      <c r="F32" s="1"/>
      <c r="G32" s="1"/>
      <c r="H32" s="1"/>
      <c r="I32" s="1"/>
    </row>
    <row r="33" spans="1:9" ht="18.75">
      <c r="A33" s="1"/>
      <c r="B33" s="7"/>
      <c r="C33" s="1"/>
      <c r="D33" s="1"/>
      <c r="E33" s="1"/>
      <c r="F33" s="1"/>
      <c r="G33" s="1"/>
      <c r="H33" s="1"/>
      <c r="I33" s="1"/>
    </row>
    <row r="34" spans="1:9" ht="18.75">
      <c r="A34" s="1"/>
      <c r="B34" s="7"/>
      <c r="C34" s="1"/>
      <c r="D34" s="1"/>
      <c r="E34" s="1"/>
      <c r="F34" s="1"/>
      <c r="G34" s="1"/>
      <c r="H34" s="1"/>
      <c r="I34" s="1"/>
    </row>
    <row r="35" spans="1:9" ht="18.75">
      <c r="A35" s="1"/>
      <c r="B35" s="7"/>
      <c r="C35" s="1"/>
      <c r="D35" s="1"/>
      <c r="E35" s="1"/>
      <c r="F35" s="1"/>
      <c r="G35" s="1"/>
      <c r="H35" s="1"/>
      <c r="I35" s="1"/>
    </row>
    <row r="36" spans="1:9" ht="18.75">
      <c r="A36" s="1"/>
      <c r="B36" s="7"/>
      <c r="C36" s="1"/>
      <c r="D36" s="1"/>
      <c r="E36" s="1"/>
      <c r="F36" s="1"/>
      <c r="G36" s="1"/>
      <c r="H36" s="1"/>
      <c r="I36" s="1"/>
    </row>
    <row r="37" spans="1:9" ht="18.75">
      <c r="A37" s="1"/>
      <c r="B37" s="7"/>
      <c r="C37" s="1"/>
      <c r="D37" s="1"/>
      <c r="E37" s="1"/>
      <c r="F37" s="1"/>
      <c r="G37" s="1"/>
      <c r="H37" s="1"/>
      <c r="I37" s="1"/>
    </row>
    <row r="38" spans="1:9" ht="18.75">
      <c r="A38" s="1"/>
      <c r="B38" s="7"/>
      <c r="C38" s="1"/>
      <c r="D38" s="1"/>
      <c r="E38" s="1"/>
      <c r="F38" s="1"/>
      <c r="G38" s="1"/>
      <c r="H38" s="1"/>
      <c r="I38" s="1"/>
    </row>
    <row r="39" spans="1:9" ht="18.75">
      <c r="A39" s="1"/>
      <c r="B39" s="7"/>
      <c r="C39" s="1"/>
      <c r="D39" s="1"/>
      <c r="E39" s="1"/>
      <c r="F39" s="1"/>
      <c r="G39" s="1"/>
      <c r="H39" s="1"/>
      <c r="I39" s="1"/>
    </row>
    <row r="40" spans="1:9" ht="18.75">
      <c r="A40" s="1"/>
      <c r="B40" s="7"/>
      <c r="C40" s="1"/>
      <c r="D40" s="1"/>
      <c r="E40" s="1"/>
      <c r="F40" s="1"/>
      <c r="G40" s="1"/>
      <c r="H40" s="1"/>
      <c r="I40" s="1"/>
    </row>
    <row r="41" spans="1:9" ht="18.75">
      <c r="A41" s="1"/>
      <c r="B41" s="7"/>
      <c r="C41" s="1"/>
      <c r="D41" s="1"/>
      <c r="E41" s="1"/>
      <c r="F41" s="1"/>
      <c r="G41" s="1"/>
      <c r="H41" s="1"/>
      <c r="I41" s="1"/>
    </row>
    <row r="42" spans="1:9" ht="18.75">
      <c r="A42" s="1"/>
      <c r="B42" s="7"/>
      <c r="C42" s="1"/>
      <c r="D42" s="1"/>
      <c r="E42" s="1"/>
      <c r="F42" s="1"/>
      <c r="G42" s="1"/>
      <c r="H42" s="1"/>
      <c r="I42" s="1"/>
    </row>
    <row r="43" spans="1:9" ht="18.75">
      <c r="A43" s="1"/>
      <c r="B43" s="7"/>
      <c r="C43" s="1"/>
      <c r="D43" s="1"/>
      <c r="E43" s="1"/>
      <c r="F43" s="1"/>
      <c r="G43" s="1"/>
      <c r="H43" s="1"/>
      <c r="I43" s="1"/>
    </row>
    <row r="44" spans="1:9" ht="18.75">
      <c r="A44" s="1"/>
      <c r="B44" s="7"/>
      <c r="C44" s="1"/>
      <c r="D44" s="1"/>
      <c r="E44" s="1"/>
      <c r="F44" s="1"/>
      <c r="G44" s="1"/>
      <c r="H44" s="1"/>
      <c r="I44" s="1"/>
    </row>
    <row r="45" spans="1:9" ht="18.75">
      <c r="A45" s="1"/>
      <c r="B45" s="7"/>
      <c r="C45" s="1"/>
      <c r="D45" s="1"/>
      <c r="E45" s="1"/>
      <c r="F45" s="1"/>
      <c r="G45" s="1"/>
      <c r="H45" s="1"/>
      <c r="I45" s="1"/>
    </row>
    <row r="46" spans="1:9" ht="18.75">
      <c r="A46" s="1"/>
      <c r="B46" s="7"/>
      <c r="C46" s="1"/>
      <c r="D46" s="1"/>
      <c r="E46" s="1"/>
      <c r="F46" s="1"/>
      <c r="G46" s="1"/>
      <c r="H46" s="1"/>
      <c r="I46" s="1"/>
    </row>
    <row r="47" spans="1:9" ht="18.75">
      <c r="A47" s="1"/>
      <c r="B47" s="7"/>
      <c r="C47" s="1"/>
      <c r="D47" s="1"/>
      <c r="E47" s="1"/>
      <c r="F47" s="1"/>
      <c r="G47" s="1"/>
      <c r="H47" s="1"/>
      <c r="I47" s="1"/>
    </row>
    <row r="48" spans="1:9" ht="18.75">
      <c r="A48" s="1"/>
      <c r="B48" s="7"/>
      <c r="C48" s="1"/>
      <c r="D48" s="1"/>
      <c r="E48" s="1"/>
      <c r="F48" s="1"/>
      <c r="G48" s="1"/>
      <c r="H48" s="1"/>
      <c r="I48" s="1"/>
    </row>
    <row r="49" spans="1:9" ht="18.75">
      <c r="A49" s="1"/>
      <c r="B49" s="7"/>
      <c r="C49" s="1"/>
      <c r="D49" s="1"/>
      <c r="E49" s="1"/>
      <c r="F49" s="1"/>
      <c r="G49" s="1"/>
      <c r="H49" s="1"/>
      <c r="I49" s="1"/>
    </row>
    <row r="50" spans="1:9" ht="18.75">
      <c r="A50" s="1"/>
      <c r="B50" s="7"/>
      <c r="C50" s="1"/>
      <c r="D50" s="1"/>
      <c r="E50" s="1"/>
      <c r="F50" s="1"/>
      <c r="G50" s="1"/>
      <c r="H50" s="1"/>
      <c r="I50" s="1"/>
    </row>
    <row r="51" spans="1:9" ht="18.75">
      <c r="A51" s="1"/>
      <c r="B51" s="7"/>
      <c r="C51" s="1"/>
      <c r="D51" s="1"/>
      <c r="E51" s="1"/>
      <c r="F51" s="1"/>
      <c r="G51" s="1"/>
      <c r="H51" s="1"/>
      <c r="I51" s="1"/>
    </row>
    <row r="52" spans="1:9" ht="18.75">
      <c r="A52" s="1"/>
      <c r="B52" s="7"/>
      <c r="C52" s="1"/>
      <c r="D52" s="1"/>
      <c r="E52" s="1"/>
      <c r="F52" s="1"/>
      <c r="G52" s="1"/>
      <c r="H52" s="1"/>
      <c r="I52" s="1"/>
    </row>
    <row r="53" spans="1:9" ht="18.75">
      <c r="A53" s="1"/>
      <c r="B53" s="7"/>
      <c r="C53" s="1"/>
      <c r="D53" s="1"/>
      <c r="E53" s="1"/>
      <c r="F53" s="1"/>
      <c r="G53" s="1"/>
      <c r="H53" s="1"/>
      <c r="I53" s="1"/>
    </row>
    <row r="54" spans="1:9" ht="18.75">
      <c r="A54" s="1"/>
      <c r="B54" s="7"/>
      <c r="C54" s="1"/>
      <c r="D54" s="1"/>
      <c r="E54" s="1"/>
      <c r="F54" s="1"/>
      <c r="G54" s="1"/>
      <c r="H54" s="1"/>
      <c r="I54" s="1"/>
    </row>
    <row r="55" spans="1:9" ht="18.75">
      <c r="A55" s="1"/>
      <c r="B55" s="7"/>
      <c r="C55" s="1"/>
      <c r="D55" s="1"/>
      <c r="E55" s="1"/>
      <c r="F55" s="1"/>
      <c r="G55" s="1"/>
      <c r="H55" s="1"/>
      <c r="I55" s="1"/>
    </row>
    <row r="56" spans="1:9" ht="18.75">
      <c r="A56" s="1"/>
      <c r="B56" s="7"/>
      <c r="C56" s="1"/>
      <c r="D56" s="1"/>
      <c r="E56" s="1"/>
      <c r="F56" s="1"/>
      <c r="G56" s="1"/>
      <c r="H56" s="1"/>
      <c r="I56" s="1"/>
    </row>
    <row r="57" spans="1:9" ht="18.75">
      <c r="A57" s="1"/>
      <c r="B57" s="7"/>
      <c r="C57" s="1"/>
      <c r="D57" s="1"/>
      <c r="E57" s="1"/>
      <c r="F57" s="1"/>
      <c r="G57" s="1"/>
      <c r="H57" s="1"/>
      <c r="I57" s="1"/>
    </row>
    <row r="58" spans="1:9" ht="18.75">
      <c r="A58" s="1"/>
      <c r="B58" s="7"/>
      <c r="C58" s="1"/>
      <c r="D58" s="1"/>
      <c r="E58" s="1"/>
      <c r="F58" s="1"/>
      <c r="G58" s="1"/>
      <c r="H58" s="1"/>
      <c r="I58" s="1"/>
    </row>
    <row r="59" spans="1:9" ht="18.75">
      <c r="A59" s="1"/>
      <c r="B59" s="7"/>
      <c r="C59" s="1"/>
      <c r="D59" s="1"/>
      <c r="E59" s="1"/>
      <c r="F59" s="1"/>
      <c r="G59" s="1"/>
      <c r="H59" s="1"/>
      <c r="I59" s="1"/>
    </row>
    <row r="60" spans="1:9" ht="18.75">
      <c r="A60" s="1"/>
      <c r="B60" s="7"/>
      <c r="C60" s="1"/>
      <c r="D60" s="1"/>
      <c r="E60" s="1"/>
      <c r="F60" s="1"/>
      <c r="G60" s="1"/>
      <c r="H60" s="1"/>
      <c r="I60" s="1"/>
    </row>
    <row r="61" spans="1:9" ht="18.75">
      <c r="A61" s="1"/>
      <c r="B61" s="7"/>
      <c r="C61" s="1"/>
      <c r="D61" s="1"/>
      <c r="E61" s="1"/>
      <c r="F61" s="1"/>
      <c r="G61" s="1"/>
      <c r="H61" s="1"/>
      <c r="I61" s="1"/>
    </row>
    <row r="62" spans="1:9" ht="18.75">
      <c r="A62" s="1"/>
      <c r="B62" s="7"/>
      <c r="C62" s="1"/>
      <c r="D62" s="1"/>
      <c r="E62" s="1"/>
      <c r="F62" s="1"/>
      <c r="G62" s="1"/>
      <c r="H62" s="1"/>
      <c r="I62" s="1"/>
    </row>
    <row r="63" spans="1:9" ht="18.75">
      <c r="A63" s="1"/>
      <c r="B63" s="7"/>
      <c r="C63" s="1"/>
      <c r="D63" s="1"/>
      <c r="E63" s="1"/>
      <c r="F63" s="1"/>
      <c r="G63" s="1"/>
      <c r="H63" s="1"/>
      <c r="I63" s="1"/>
    </row>
    <row r="64" spans="1:9" ht="18.75">
      <c r="A64" s="1"/>
      <c r="B64" s="7"/>
      <c r="C64" s="1"/>
      <c r="D64" s="1"/>
      <c r="E64" s="1"/>
      <c r="F64" s="1"/>
      <c r="G64" s="1"/>
      <c r="H64" s="1"/>
      <c r="I64" s="1"/>
    </row>
    <row r="65" spans="1:9" ht="18.75">
      <c r="A65" s="1"/>
      <c r="B65" s="7"/>
      <c r="C65" s="1"/>
      <c r="D65" s="1"/>
      <c r="E65" s="1"/>
      <c r="F65" s="1"/>
      <c r="G65" s="1"/>
      <c r="H65" s="1"/>
      <c r="I65" s="1"/>
    </row>
    <row r="66" spans="1:9" ht="18.75">
      <c r="A66" s="1"/>
      <c r="B66" s="7"/>
      <c r="C66" s="1"/>
      <c r="D66" s="1"/>
      <c r="E66" s="1"/>
      <c r="F66" s="1"/>
      <c r="G66" s="1"/>
      <c r="H66" s="1"/>
      <c r="I66" s="1"/>
    </row>
    <row r="67" spans="1:9" ht="18.75">
      <c r="A67" s="1"/>
      <c r="B67" s="7"/>
      <c r="C67" s="1"/>
      <c r="D67" s="1"/>
      <c r="E67" s="1"/>
      <c r="F67" s="1"/>
      <c r="G67" s="1"/>
      <c r="H67" s="1"/>
      <c r="I67" s="1"/>
    </row>
    <row r="68" spans="1:9" ht="18.75">
      <c r="A68" s="1"/>
      <c r="B68" s="7"/>
      <c r="C68" s="1"/>
      <c r="D68" s="1"/>
      <c r="E68" s="1"/>
      <c r="F68" s="1"/>
      <c r="G68" s="1"/>
      <c r="H68" s="1"/>
      <c r="I68" s="1"/>
    </row>
    <row r="69" spans="1:9" ht="18.75">
      <c r="A69" s="1"/>
      <c r="B69" s="7"/>
      <c r="C69" s="1"/>
      <c r="D69" s="1"/>
      <c r="E69" s="1"/>
      <c r="F69" s="1"/>
      <c r="G69" s="1"/>
      <c r="H69" s="1"/>
      <c r="I69" s="1"/>
    </row>
    <row r="70" spans="1:9" ht="18.75">
      <c r="A70" s="1"/>
      <c r="B70" s="7"/>
      <c r="C70" s="1"/>
      <c r="D70" s="1"/>
      <c r="E70" s="1"/>
      <c r="F70" s="1"/>
      <c r="G70" s="1"/>
      <c r="H70" s="1"/>
      <c r="I70" s="1"/>
    </row>
    <row r="71" spans="1:9" ht="18.75">
      <c r="A71" s="1"/>
      <c r="B71" s="7"/>
      <c r="C71" s="1"/>
      <c r="D71" s="1"/>
      <c r="E71" s="1"/>
      <c r="F71" s="1"/>
      <c r="G71" s="1"/>
      <c r="H71" s="1"/>
      <c r="I71" s="1"/>
    </row>
    <row r="72" spans="1:9" ht="18.75">
      <c r="A72" s="1"/>
      <c r="B72" s="7"/>
      <c r="C72" s="1"/>
      <c r="D72" s="1"/>
      <c r="E72" s="1"/>
      <c r="F72" s="1"/>
      <c r="G72" s="1"/>
      <c r="H72" s="1"/>
      <c r="I72" s="1"/>
    </row>
    <row r="73" spans="1:9" ht="18.75">
      <c r="A73" s="1"/>
      <c r="B73" s="7"/>
      <c r="C73" s="1"/>
      <c r="D73" s="1"/>
      <c r="E73" s="1"/>
      <c r="F73" s="1"/>
      <c r="G73" s="1"/>
      <c r="H73" s="1"/>
      <c r="I73" s="1"/>
    </row>
    <row r="74" spans="1:9" ht="18.75">
      <c r="A74" s="1"/>
      <c r="B74" s="7"/>
      <c r="C74" s="1"/>
      <c r="D74" s="1"/>
      <c r="E74" s="1"/>
      <c r="F74" s="1"/>
      <c r="G74" s="1"/>
      <c r="H74" s="1"/>
      <c r="I74" s="1"/>
    </row>
    <row r="75" spans="1:9" ht="18.75">
      <c r="A75" s="1"/>
      <c r="B75" s="7"/>
      <c r="C75" s="1"/>
      <c r="D75" s="1"/>
      <c r="E75" s="1"/>
      <c r="F75" s="1"/>
      <c r="G75" s="1"/>
      <c r="H75" s="1"/>
      <c r="I75" s="1"/>
    </row>
    <row r="76" spans="1:9" ht="18.75">
      <c r="A76" s="1"/>
      <c r="B76" s="7"/>
      <c r="C76" s="1"/>
      <c r="D76" s="1"/>
      <c r="E76" s="1"/>
      <c r="F76" s="1"/>
      <c r="G76" s="1"/>
      <c r="H76" s="1"/>
      <c r="I76" s="1"/>
    </row>
    <row r="77" spans="1:9" ht="18.75">
      <c r="A77" s="1"/>
      <c r="B77" s="7"/>
      <c r="C77" s="1"/>
      <c r="D77" s="1"/>
      <c r="E77" s="1"/>
      <c r="F77" s="1"/>
      <c r="G77" s="1"/>
      <c r="H77" s="1"/>
      <c r="I77" s="1"/>
    </row>
    <row r="78" spans="1:9" ht="18.75">
      <c r="A78" s="1"/>
      <c r="B78" s="7"/>
      <c r="C78" s="1"/>
      <c r="D78" s="1"/>
      <c r="E78" s="1"/>
      <c r="F78" s="1"/>
      <c r="G78" s="1"/>
      <c r="H78" s="1"/>
      <c r="I78" s="1"/>
    </row>
    <row r="79" spans="1:9" ht="18.75">
      <c r="A79" s="1"/>
      <c r="B79" s="7"/>
      <c r="C79" s="1"/>
      <c r="D79" s="1"/>
      <c r="E79" s="1"/>
      <c r="F79" s="1"/>
      <c r="G79" s="1"/>
      <c r="H79" s="1"/>
      <c r="I79" s="1"/>
    </row>
    <row r="80" spans="1:9" ht="18.75">
      <c r="A80" s="1"/>
      <c r="B80" s="7"/>
      <c r="C80" s="1"/>
      <c r="D80" s="1"/>
      <c r="E80" s="1"/>
      <c r="F80" s="1"/>
      <c r="G80" s="1"/>
      <c r="H80" s="1"/>
      <c r="I80" s="1"/>
    </row>
    <row r="81" spans="1:9" ht="18.75">
      <c r="A81" s="1"/>
      <c r="B81" s="7"/>
      <c r="C81" s="1"/>
      <c r="D81" s="1"/>
      <c r="E81" s="1"/>
      <c r="F81" s="1"/>
      <c r="G81" s="1"/>
      <c r="H81" s="1"/>
      <c r="I81" s="1"/>
    </row>
    <row r="82" spans="1:9" ht="18.75">
      <c r="A82" s="1"/>
      <c r="B82" s="7"/>
      <c r="C82" s="1"/>
      <c r="D82" s="1"/>
      <c r="E82" s="1"/>
      <c r="F82" s="1"/>
      <c r="G82" s="1"/>
      <c r="H82" s="1"/>
      <c r="I82" s="1"/>
    </row>
    <row r="83" spans="1:9" ht="18.75">
      <c r="A83" s="1"/>
      <c r="B83" s="7"/>
      <c r="C83" s="1"/>
      <c r="D83" s="1"/>
      <c r="E83" s="1"/>
      <c r="F83" s="1"/>
      <c r="G83" s="1"/>
      <c r="H83" s="1"/>
      <c r="I83" s="1"/>
    </row>
    <row r="84" spans="1:9" ht="18.75">
      <c r="A84" s="1"/>
      <c r="B84" s="7"/>
      <c r="C84" s="1"/>
      <c r="D84" s="1"/>
      <c r="E84" s="1"/>
      <c r="F84" s="1"/>
      <c r="G84" s="1"/>
      <c r="H84" s="1"/>
      <c r="I84" s="1"/>
    </row>
    <row r="85" spans="1:9" ht="18.75">
      <c r="A85" s="1"/>
      <c r="B85" s="7"/>
      <c r="C85" s="1"/>
      <c r="D85" s="1"/>
      <c r="E85" s="1"/>
      <c r="F85" s="1"/>
      <c r="G85" s="1"/>
      <c r="H85" s="1"/>
      <c r="I85" s="1"/>
    </row>
    <row r="86" spans="1:9" ht="18.75">
      <c r="A86" s="1"/>
      <c r="B86" s="7"/>
      <c r="C86" s="1"/>
      <c r="D86" s="1"/>
      <c r="E86" s="1"/>
      <c r="F86" s="1"/>
      <c r="G86" s="1"/>
      <c r="H86" s="1"/>
      <c r="I86" s="1"/>
    </row>
    <row r="87" spans="1:9" ht="18.75">
      <c r="A87" s="1"/>
      <c r="B87" s="7"/>
      <c r="C87" s="1"/>
      <c r="D87" s="1"/>
      <c r="E87" s="1"/>
      <c r="F87" s="1"/>
      <c r="G87" s="1"/>
      <c r="H87" s="1"/>
      <c r="I87" s="1"/>
    </row>
    <row r="88" spans="1:9" ht="18.75">
      <c r="A88" s="1"/>
      <c r="B88" s="7"/>
      <c r="C88" s="1"/>
      <c r="D88" s="1"/>
      <c r="E88" s="1"/>
      <c r="F88" s="1"/>
      <c r="G88" s="1"/>
      <c r="H88" s="1"/>
      <c r="I88" s="1"/>
    </row>
    <row r="89" spans="1:9" ht="18.75">
      <c r="A89" s="1"/>
      <c r="B89" s="7"/>
      <c r="C89" s="1"/>
      <c r="D89" s="1"/>
      <c r="E89" s="1"/>
      <c r="F89" s="1"/>
      <c r="G89" s="1"/>
      <c r="H89" s="1"/>
      <c r="I89" s="1"/>
    </row>
    <row r="90" spans="1:9" ht="18.75">
      <c r="A90" s="1"/>
      <c r="B90" s="7"/>
      <c r="C90" s="1"/>
      <c r="D90" s="1"/>
      <c r="E90" s="1"/>
      <c r="F90" s="1"/>
      <c r="G90" s="1"/>
      <c r="H90" s="1"/>
      <c r="I90" s="1"/>
    </row>
    <row r="91" spans="1:9" ht="18.75">
      <c r="A91" s="1"/>
      <c r="B91" s="7"/>
      <c r="C91" s="1"/>
      <c r="D91" s="1"/>
      <c r="E91" s="1"/>
      <c r="F91" s="1"/>
      <c r="G91" s="1"/>
      <c r="H91" s="1"/>
      <c r="I91" s="1"/>
    </row>
    <row r="92" spans="1:9" ht="18.75">
      <c r="A92" s="1"/>
      <c r="B92" s="7"/>
      <c r="C92" s="1"/>
      <c r="D92" s="1"/>
      <c r="E92" s="1"/>
      <c r="F92" s="1"/>
      <c r="G92" s="1"/>
      <c r="H92" s="1"/>
      <c r="I92" s="1"/>
    </row>
    <row r="93" spans="1:9" ht="18.75">
      <c r="A93" s="1"/>
      <c r="B93" s="7"/>
      <c r="C93" s="1"/>
      <c r="D93" s="1"/>
      <c r="E93" s="1"/>
      <c r="F93" s="1"/>
      <c r="G93" s="1"/>
      <c r="H93" s="1"/>
      <c r="I93" s="1"/>
    </row>
    <row r="94" spans="1:9" ht="18.75">
      <c r="A94" s="1"/>
      <c r="B94" s="7"/>
      <c r="C94" s="1"/>
      <c r="D94" s="1"/>
      <c r="E94" s="1"/>
      <c r="F94" s="1"/>
      <c r="G94" s="1"/>
      <c r="H94" s="1"/>
      <c r="I94" s="1"/>
    </row>
    <row r="95" spans="1:9" ht="18.75">
      <c r="A95" s="1"/>
      <c r="B95" s="7"/>
      <c r="C95" s="1"/>
      <c r="D95" s="1"/>
      <c r="E95" s="1"/>
      <c r="F95" s="1"/>
      <c r="G95" s="1"/>
      <c r="H95" s="1"/>
      <c r="I95" s="1"/>
    </row>
    <row r="96" spans="1:9" ht="18.75">
      <c r="A96" s="1"/>
      <c r="B96" s="7"/>
      <c r="C96" s="1"/>
      <c r="D96" s="1"/>
      <c r="E96" s="1"/>
      <c r="F96" s="1"/>
      <c r="G96" s="1"/>
      <c r="H96" s="1"/>
      <c r="I96" s="1"/>
    </row>
    <row r="97" spans="1:9" ht="18.75">
      <c r="A97" s="1"/>
      <c r="B97" s="7"/>
      <c r="C97" s="1"/>
      <c r="D97" s="1"/>
      <c r="E97" s="1"/>
      <c r="F97" s="1"/>
      <c r="G97" s="1"/>
      <c r="H97" s="1"/>
      <c r="I97" s="1"/>
    </row>
    <row r="98" spans="1:9" ht="18.75">
      <c r="A98" s="1"/>
      <c r="B98" s="7"/>
      <c r="C98" s="1"/>
      <c r="D98" s="1"/>
      <c r="E98" s="1"/>
      <c r="F98" s="1"/>
      <c r="G98" s="1"/>
      <c r="H98" s="1"/>
      <c r="I98" s="1"/>
    </row>
    <row r="99" spans="1:9" ht="18.75">
      <c r="A99" s="1"/>
      <c r="B99" s="7"/>
      <c r="C99" s="1"/>
      <c r="D99" s="1"/>
      <c r="E99" s="1"/>
      <c r="F99" s="1"/>
      <c r="G99" s="1"/>
      <c r="H99" s="1"/>
      <c r="I99" s="1"/>
    </row>
    <row r="100" spans="1:9" ht="18.75">
      <c r="A100" s="1"/>
      <c r="B100" s="7"/>
      <c r="C100" s="1"/>
      <c r="D100" s="1"/>
      <c r="E100" s="1"/>
      <c r="F100" s="1"/>
      <c r="G100" s="1"/>
      <c r="H100" s="1"/>
      <c r="I100" s="1"/>
    </row>
    <row r="101" spans="1:9" ht="18.75">
      <c r="A101" s="1"/>
      <c r="B101" s="7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7"/>
      <c r="C102" s="1"/>
      <c r="D102" s="1"/>
      <c r="E102" s="1"/>
      <c r="F102" s="1"/>
      <c r="G102" s="1"/>
      <c r="H102" s="1"/>
      <c r="I102" s="1"/>
    </row>
    <row r="103" spans="1:9" ht="18.75">
      <c r="A103" s="1"/>
      <c r="B103" s="7"/>
      <c r="C103" s="1"/>
      <c r="D103" s="1"/>
      <c r="E103" s="1"/>
      <c r="F103" s="1"/>
      <c r="G103" s="1"/>
      <c r="H103" s="1"/>
      <c r="I103" s="1"/>
    </row>
    <row r="104" spans="1:9" ht="18.75">
      <c r="A104" s="1"/>
      <c r="B104" s="7"/>
      <c r="C104" s="1"/>
      <c r="D104" s="1"/>
      <c r="E104" s="1"/>
      <c r="F104" s="1"/>
      <c r="G104" s="1"/>
      <c r="H104" s="1"/>
      <c r="I104" s="1"/>
    </row>
    <row r="105" spans="1:9" ht="18.75">
      <c r="A105" s="1"/>
      <c r="B105" s="7"/>
      <c r="C105" s="1"/>
      <c r="D105" s="1"/>
      <c r="E105" s="1"/>
      <c r="F105" s="1"/>
      <c r="G105" s="1"/>
      <c r="H105" s="1"/>
      <c r="I105" s="1"/>
    </row>
    <row r="106" spans="1:9" ht="18.75">
      <c r="A106" s="1"/>
      <c r="B106" s="7"/>
      <c r="C106" s="1"/>
      <c r="D106" s="1"/>
      <c r="E106" s="1"/>
      <c r="F106" s="1"/>
      <c r="G106" s="1"/>
      <c r="H106" s="1"/>
      <c r="I106" s="1"/>
    </row>
    <row r="107" spans="1:9" ht="18.75">
      <c r="A107" s="1"/>
      <c r="B107" s="7"/>
      <c r="C107" s="1"/>
      <c r="D107" s="1"/>
      <c r="E107" s="1"/>
      <c r="F107" s="1"/>
      <c r="G107" s="1"/>
      <c r="H107" s="1"/>
      <c r="I107" s="1"/>
    </row>
    <row r="108" spans="1:9" ht="18.75">
      <c r="A108" s="1"/>
      <c r="B108" s="7"/>
      <c r="C108" s="1"/>
      <c r="D108" s="1"/>
      <c r="E108" s="1"/>
      <c r="F108" s="1"/>
      <c r="G108" s="1"/>
      <c r="H108" s="1"/>
      <c r="I108" s="1"/>
    </row>
    <row r="109" spans="1:9" ht="18.75">
      <c r="A109" s="1"/>
      <c r="B109" s="7"/>
      <c r="C109" s="1"/>
      <c r="D109" s="1"/>
      <c r="E109" s="1"/>
      <c r="F109" s="1"/>
      <c r="G109" s="1"/>
      <c r="H109" s="1"/>
      <c r="I109" s="1"/>
    </row>
    <row r="110" spans="1:9" ht="18.75">
      <c r="A110" s="1"/>
      <c r="B110" s="7"/>
      <c r="C110" s="1"/>
      <c r="D110" s="1"/>
      <c r="E110" s="1"/>
      <c r="F110" s="1"/>
      <c r="G110" s="1"/>
      <c r="H110" s="1"/>
      <c r="I110" s="1"/>
    </row>
    <row r="111" spans="1:9" ht="18.75">
      <c r="A111" s="1"/>
      <c r="B111" s="7"/>
      <c r="C111" s="1"/>
      <c r="D111" s="1"/>
      <c r="E111" s="1"/>
      <c r="F111" s="1"/>
      <c r="G111" s="1"/>
      <c r="H111" s="1"/>
      <c r="I111" s="1"/>
    </row>
    <row r="112" spans="1:9" ht="18.75">
      <c r="A112" s="1"/>
      <c r="B112" s="7"/>
      <c r="C112" s="1"/>
      <c r="D112" s="1"/>
      <c r="E112" s="1"/>
      <c r="F112" s="1"/>
      <c r="G112" s="1"/>
      <c r="H112" s="1"/>
      <c r="I112" s="1"/>
    </row>
    <row r="113" spans="1:9" ht="18.75">
      <c r="A113" s="1"/>
      <c r="B113" s="7"/>
      <c r="C113" s="1"/>
      <c r="D113" s="1"/>
      <c r="E113" s="1"/>
      <c r="F113" s="1"/>
      <c r="G113" s="1"/>
      <c r="H113" s="1"/>
      <c r="I113" s="1"/>
    </row>
    <row r="114" spans="1:9" ht="18.75">
      <c r="A114" s="1"/>
      <c r="B114" s="7"/>
      <c r="C114" s="1"/>
      <c r="D114" s="1"/>
      <c r="E114" s="1"/>
      <c r="F114" s="1"/>
      <c r="G114" s="1"/>
      <c r="H114" s="1"/>
      <c r="I114" s="1"/>
    </row>
    <row r="115" spans="1:9" ht="18.75">
      <c r="A115" s="1"/>
      <c r="B115" s="7"/>
      <c r="C115" s="1"/>
      <c r="D115" s="1"/>
      <c r="E115" s="1"/>
      <c r="F115" s="1"/>
      <c r="G115" s="1"/>
      <c r="H115" s="1"/>
      <c r="I115" s="1"/>
    </row>
    <row r="116" spans="1:9" ht="18.75">
      <c r="A116" s="1"/>
      <c r="B116" s="7"/>
      <c r="C116" s="1"/>
      <c r="D116" s="1"/>
      <c r="E116" s="1"/>
      <c r="F116" s="1"/>
      <c r="G116" s="1"/>
      <c r="H116" s="1"/>
      <c r="I116" s="1"/>
    </row>
    <row r="117" spans="1:9" ht="18.75">
      <c r="A117" s="1"/>
      <c r="B117" s="7"/>
      <c r="C117" s="1"/>
      <c r="D117" s="1"/>
      <c r="E117" s="1"/>
      <c r="F117" s="1"/>
      <c r="G117" s="1"/>
      <c r="H117" s="1"/>
      <c r="I117" s="1"/>
    </row>
    <row r="118" spans="1:9" ht="18.75">
      <c r="A118" s="1"/>
      <c r="B118" s="7"/>
      <c r="C118" s="1"/>
      <c r="D118" s="1"/>
      <c r="E118" s="1"/>
      <c r="F118" s="1"/>
      <c r="G118" s="1"/>
      <c r="H118" s="1"/>
      <c r="I118" s="1"/>
    </row>
    <row r="119" spans="1:9" ht="18.75">
      <c r="A119" s="1"/>
      <c r="B119" s="7"/>
      <c r="C119" s="1"/>
      <c r="D119" s="1"/>
      <c r="E119" s="1"/>
      <c r="F119" s="1"/>
      <c r="G119" s="1"/>
      <c r="H119" s="1"/>
      <c r="I119" s="1"/>
    </row>
    <row r="120" spans="1:9" ht="18.75">
      <c r="A120" s="1"/>
      <c r="B120" s="7"/>
      <c r="C120" s="1"/>
      <c r="D120" s="1"/>
      <c r="E120" s="1"/>
      <c r="F120" s="1"/>
      <c r="G120" s="1"/>
      <c r="H120" s="1"/>
      <c r="I120" s="1"/>
    </row>
    <row r="121" spans="1:9" ht="18.75">
      <c r="A121" s="1"/>
      <c r="B121" s="7"/>
      <c r="C121" s="1"/>
      <c r="D121" s="1"/>
      <c r="E121" s="1"/>
      <c r="F121" s="1"/>
      <c r="G121" s="1"/>
      <c r="H121" s="1"/>
      <c r="I121" s="1"/>
    </row>
    <row r="122" spans="1:9" ht="18.75">
      <c r="A122" s="1"/>
      <c r="B122" s="7"/>
      <c r="C122" s="1"/>
      <c r="D122" s="1"/>
      <c r="E122" s="1"/>
      <c r="F122" s="1"/>
      <c r="G122" s="1"/>
      <c r="H122" s="1"/>
      <c r="I122" s="1"/>
    </row>
    <row r="123" spans="1:9" ht="18.75">
      <c r="A123" s="1"/>
      <c r="B123" s="7"/>
      <c r="C123" s="1"/>
      <c r="D123" s="1"/>
      <c r="E123" s="1"/>
      <c r="F123" s="1"/>
      <c r="G123" s="1"/>
      <c r="H123" s="1"/>
      <c r="I123" s="1"/>
    </row>
    <row r="124" spans="1:9" ht="18.75">
      <c r="A124" s="1"/>
      <c r="B124" s="7"/>
      <c r="C124" s="1"/>
      <c r="D124" s="1"/>
      <c r="E124" s="1"/>
      <c r="F124" s="1"/>
      <c r="G124" s="1"/>
      <c r="H124" s="1"/>
      <c r="I124" s="1"/>
    </row>
    <row r="125" spans="1:9" ht="18.75">
      <c r="A125" s="1"/>
      <c r="B125" s="7"/>
      <c r="C125" s="1"/>
      <c r="D125" s="1"/>
      <c r="E125" s="1"/>
      <c r="F125" s="1"/>
      <c r="G125" s="1"/>
      <c r="H125" s="1"/>
      <c r="I125" s="1"/>
    </row>
    <row r="126" spans="1:9" ht="18.75">
      <c r="A126" s="1"/>
      <c r="B126" s="7"/>
      <c r="C126" s="1"/>
      <c r="D126" s="1"/>
      <c r="E126" s="1"/>
      <c r="F126" s="1"/>
      <c r="G126" s="1"/>
      <c r="H126" s="1"/>
      <c r="I126" s="1"/>
    </row>
    <row r="127" spans="1:9" ht="18.75">
      <c r="A127" s="1"/>
      <c r="B127" s="7"/>
      <c r="C127" s="1"/>
      <c r="D127" s="1"/>
      <c r="E127" s="1"/>
      <c r="F127" s="1"/>
      <c r="G127" s="1"/>
      <c r="H127" s="1"/>
      <c r="I127" s="1"/>
    </row>
    <row r="128" spans="1:9" ht="18.75">
      <c r="A128" s="1"/>
      <c r="B128" s="7"/>
      <c r="C128" s="1"/>
      <c r="D128" s="1"/>
      <c r="E128" s="1"/>
      <c r="F128" s="1"/>
      <c r="G128" s="1"/>
      <c r="H128" s="1"/>
      <c r="I128" s="1"/>
    </row>
    <row r="129" spans="1:9" ht="18.75">
      <c r="A129" s="1"/>
      <c r="B129" s="7"/>
      <c r="C129" s="1"/>
      <c r="D129" s="1"/>
      <c r="E129" s="1"/>
      <c r="F129" s="1"/>
      <c r="G129" s="1"/>
      <c r="H129" s="1"/>
      <c r="I129" s="1"/>
    </row>
    <row r="130" spans="1:9" ht="18.75">
      <c r="A130" s="1"/>
      <c r="B130" s="7"/>
      <c r="C130" s="1"/>
      <c r="D130" s="1"/>
      <c r="E130" s="1"/>
      <c r="F130" s="1"/>
      <c r="G130" s="1"/>
      <c r="H130" s="1"/>
      <c r="I130" s="1"/>
    </row>
    <row r="131" spans="1:9" ht="18.75">
      <c r="A131" s="1"/>
      <c r="B131" s="7"/>
      <c r="C131" s="1"/>
      <c r="D131" s="1"/>
      <c r="E131" s="1"/>
      <c r="F131" s="1"/>
      <c r="G131" s="1"/>
      <c r="H131" s="1"/>
      <c r="I131" s="1"/>
    </row>
    <row r="132" spans="1:9" ht="18.75">
      <c r="A132" s="1"/>
      <c r="B132" s="7"/>
      <c r="C132" s="1"/>
      <c r="D132" s="1"/>
      <c r="E132" s="1"/>
      <c r="F132" s="1"/>
      <c r="G132" s="1"/>
      <c r="H132" s="1"/>
      <c r="I132" s="1"/>
    </row>
    <row r="133" spans="1:9" ht="18.75">
      <c r="A133" s="1"/>
      <c r="B133" s="7"/>
      <c r="C133" s="1"/>
      <c r="D133" s="1"/>
      <c r="E133" s="1"/>
      <c r="F133" s="1"/>
      <c r="G133" s="1"/>
      <c r="H133" s="1"/>
      <c r="I133" s="1"/>
    </row>
    <row r="134" spans="1:9" ht="18.75">
      <c r="A134" s="1"/>
      <c r="B134" s="7"/>
      <c r="C134" s="1"/>
      <c r="D134" s="1"/>
      <c r="E134" s="1"/>
      <c r="F134" s="1"/>
      <c r="G134" s="1"/>
      <c r="H134" s="1"/>
      <c r="I134" s="1"/>
    </row>
    <row r="135" spans="1:9" ht="18.75">
      <c r="A135" s="1"/>
      <c r="B135" s="7"/>
      <c r="C135" s="1"/>
      <c r="D135" s="1"/>
      <c r="E135" s="1"/>
      <c r="F135" s="1"/>
      <c r="G135" s="1"/>
      <c r="H135" s="1"/>
      <c r="I135" s="1"/>
    </row>
    <row r="136" spans="1:9" ht="18.75">
      <c r="A136" s="1"/>
      <c r="B136" s="7"/>
      <c r="C136" s="1"/>
      <c r="D136" s="1"/>
      <c r="E136" s="1"/>
      <c r="F136" s="1"/>
      <c r="G136" s="1"/>
      <c r="H136" s="1"/>
      <c r="I136" s="1"/>
    </row>
    <row r="137" spans="1:9" ht="18.75">
      <c r="A137" s="1"/>
      <c r="B137" s="7"/>
      <c r="C137" s="1"/>
      <c r="D137" s="1"/>
      <c r="E137" s="1"/>
      <c r="F137" s="1"/>
      <c r="G137" s="1"/>
      <c r="H137" s="1"/>
      <c r="I137" s="1"/>
    </row>
    <row r="138" spans="1:9" ht="18.75">
      <c r="A138" s="1"/>
      <c r="B138" s="7"/>
      <c r="C138" s="1"/>
      <c r="D138" s="1"/>
      <c r="E138" s="1"/>
      <c r="F138" s="1"/>
      <c r="G138" s="1"/>
      <c r="H138" s="1"/>
      <c r="I138" s="1"/>
    </row>
    <row r="139" spans="1:9" ht="18.75">
      <c r="A139" s="1"/>
      <c r="B139" s="7"/>
      <c r="C139" s="1"/>
      <c r="D139" s="1"/>
      <c r="E139" s="1"/>
      <c r="F139" s="1"/>
      <c r="G139" s="1"/>
      <c r="H139" s="1"/>
      <c r="I139" s="1"/>
    </row>
    <row r="140" spans="1:9" ht="18.75">
      <c r="A140" s="1"/>
      <c r="B140" s="7"/>
      <c r="C140" s="1"/>
      <c r="D140" s="1"/>
      <c r="E140" s="1"/>
      <c r="F140" s="1"/>
      <c r="G140" s="1"/>
      <c r="H140" s="1"/>
      <c r="I140" s="1"/>
    </row>
    <row r="141" spans="1:9" ht="18.75">
      <c r="A141" s="1"/>
      <c r="B141" s="7"/>
      <c r="C141" s="1"/>
      <c r="D141" s="1"/>
      <c r="E141" s="1"/>
      <c r="F141" s="1"/>
      <c r="G141" s="1"/>
      <c r="H141" s="1"/>
      <c r="I141" s="1"/>
    </row>
    <row r="142" spans="1:9" ht="18.75">
      <c r="A142" s="1"/>
      <c r="B142" s="7"/>
      <c r="C142" s="1"/>
      <c r="D142" s="1"/>
      <c r="E142" s="1"/>
      <c r="F142" s="1"/>
      <c r="G142" s="1"/>
      <c r="H142" s="1"/>
      <c r="I142" s="1"/>
    </row>
    <row r="143" spans="1:9" ht="18.75">
      <c r="A143" s="1"/>
      <c r="B143" s="7"/>
      <c r="C143" s="1"/>
      <c r="D143" s="1"/>
      <c r="E143" s="1"/>
      <c r="F143" s="1"/>
      <c r="G143" s="1"/>
      <c r="H143" s="1"/>
      <c r="I143" s="1"/>
    </row>
    <row r="144" spans="1:9" ht="18.75">
      <c r="A144" s="1"/>
      <c r="B144" s="7"/>
      <c r="C144" s="1"/>
      <c r="D144" s="1"/>
      <c r="E144" s="1"/>
      <c r="F144" s="1"/>
      <c r="G144" s="1"/>
      <c r="H144" s="1"/>
      <c r="I144" s="1"/>
    </row>
    <row r="145" spans="1:9" ht="18.75">
      <c r="A145" s="1"/>
      <c r="B145" s="7"/>
      <c r="C145" s="1"/>
      <c r="D145" s="1"/>
      <c r="E145" s="1"/>
      <c r="F145" s="1"/>
      <c r="G145" s="1"/>
      <c r="H145" s="1"/>
      <c r="I145" s="1"/>
    </row>
    <row r="146" spans="1:9" ht="18.75">
      <c r="A146" s="1"/>
      <c r="B146" s="7"/>
      <c r="C146" s="1"/>
      <c r="D146" s="1"/>
      <c r="E146" s="1"/>
      <c r="F146" s="1"/>
      <c r="G146" s="1"/>
      <c r="H146" s="1"/>
      <c r="I146" s="1"/>
    </row>
    <row r="147" spans="1:9" ht="18.75">
      <c r="A147" s="1"/>
      <c r="B147" s="7"/>
      <c r="C147" s="1"/>
      <c r="D147" s="1"/>
      <c r="E147" s="1"/>
      <c r="F147" s="1"/>
      <c r="G147" s="1"/>
      <c r="H147" s="1"/>
      <c r="I147" s="1"/>
    </row>
    <row r="148" spans="1:9" ht="18.75">
      <c r="A148" s="1"/>
      <c r="B148" s="7"/>
      <c r="C148" s="1"/>
      <c r="D148" s="1"/>
      <c r="E148" s="1"/>
      <c r="F148" s="1"/>
      <c r="G148" s="1"/>
      <c r="H148" s="1"/>
      <c r="I148" s="1"/>
    </row>
    <row r="149" spans="1:9" ht="18.75">
      <c r="A149" s="1"/>
      <c r="B149" s="7"/>
      <c r="C149" s="1"/>
      <c r="D149" s="1"/>
      <c r="E149" s="1"/>
      <c r="F149" s="1"/>
      <c r="G149" s="1"/>
      <c r="H149" s="1"/>
      <c r="I149" s="1"/>
    </row>
    <row r="150" spans="1:9" ht="18.75">
      <c r="A150" s="1"/>
      <c r="B150" s="7"/>
      <c r="C150" s="1"/>
      <c r="D150" s="1"/>
      <c r="E150" s="1"/>
      <c r="F150" s="1"/>
      <c r="G150" s="1"/>
      <c r="H150" s="1"/>
      <c r="I150" s="1"/>
    </row>
    <row r="151" spans="1:9" ht="18.75">
      <c r="A151" s="1"/>
      <c r="B151" s="7"/>
      <c r="C151" s="1"/>
      <c r="D151" s="1"/>
      <c r="E151" s="1"/>
      <c r="F151" s="1"/>
      <c r="G151" s="1"/>
      <c r="H151" s="1"/>
      <c r="I151" s="1"/>
    </row>
    <row r="152" spans="1:9" ht="18.75">
      <c r="A152" s="1"/>
      <c r="B152" s="7"/>
      <c r="C152" s="1"/>
      <c r="D152" s="1"/>
      <c r="E152" s="1"/>
      <c r="F152" s="1"/>
      <c r="G152" s="1"/>
      <c r="H152" s="1"/>
      <c r="I152" s="1"/>
    </row>
    <row r="153" spans="1:9" ht="18.75">
      <c r="A153" s="1"/>
      <c r="B153" s="7"/>
      <c r="C153" s="1"/>
      <c r="D153" s="1"/>
      <c r="E153" s="1"/>
      <c r="F153" s="1"/>
      <c r="G153" s="1"/>
      <c r="H153" s="1"/>
      <c r="I153" s="1"/>
    </row>
    <row r="154" spans="1:9" ht="18.75">
      <c r="A154" s="1"/>
      <c r="B154" s="7"/>
      <c r="C154" s="1"/>
      <c r="D154" s="1"/>
      <c r="E154" s="1"/>
      <c r="F154" s="1"/>
      <c r="G154" s="1"/>
      <c r="H154" s="1"/>
      <c r="I154" s="1"/>
    </row>
    <row r="155" spans="1:9" ht="18.75">
      <c r="A155" s="1"/>
      <c r="B155" s="7"/>
      <c r="C155" s="1"/>
      <c r="D155" s="1"/>
      <c r="E155" s="1"/>
      <c r="F155" s="1"/>
      <c r="G155" s="1"/>
      <c r="H155" s="1"/>
      <c r="I155" s="1"/>
    </row>
    <row r="156" spans="1:9" ht="18.75">
      <c r="A156" s="1"/>
      <c r="B156" s="7"/>
      <c r="C156" s="1"/>
      <c r="D156" s="1"/>
      <c r="E156" s="1"/>
      <c r="F156" s="1"/>
      <c r="G156" s="1"/>
      <c r="H156" s="1"/>
      <c r="I156" s="1"/>
    </row>
    <row r="157" spans="1:9" ht="18.75">
      <c r="A157" s="1"/>
      <c r="B157" s="7"/>
      <c r="C157" s="1"/>
      <c r="D157" s="1"/>
      <c r="E157" s="1"/>
      <c r="F157" s="1"/>
      <c r="G157" s="1"/>
      <c r="H157" s="1"/>
      <c r="I157" s="1"/>
    </row>
    <row r="158" spans="1:9" ht="18.75">
      <c r="A158" s="1"/>
      <c r="B158" s="7"/>
      <c r="C158" s="1"/>
      <c r="D158" s="1"/>
      <c r="E158" s="1"/>
      <c r="F158" s="1"/>
      <c r="G158" s="1"/>
      <c r="H158" s="1"/>
      <c r="I158" s="1"/>
    </row>
    <row r="159" spans="1:9" ht="18.75">
      <c r="A159" s="1"/>
      <c r="B159" s="7"/>
      <c r="C159" s="1"/>
      <c r="D159" s="1"/>
      <c r="E159" s="1"/>
      <c r="F159" s="1"/>
      <c r="G159" s="1"/>
      <c r="H159" s="1"/>
      <c r="I159" s="1"/>
    </row>
    <row r="160" spans="1:9" ht="18.75">
      <c r="A160" s="1"/>
      <c r="B160" s="7"/>
      <c r="C160" s="1"/>
      <c r="D160" s="1"/>
      <c r="E160" s="1"/>
      <c r="F160" s="1"/>
      <c r="G160" s="1"/>
      <c r="H160" s="1"/>
      <c r="I160" s="1"/>
    </row>
    <row r="161" spans="1:9" ht="18.75">
      <c r="A161" s="1"/>
      <c r="B161" s="7"/>
      <c r="C161" s="1"/>
      <c r="D161" s="1"/>
      <c r="E161" s="1"/>
      <c r="F161" s="1"/>
      <c r="G161" s="1"/>
      <c r="H161" s="1"/>
      <c r="I161" s="1"/>
    </row>
    <row r="162" spans="1:9" ht="18.75">
      <c r="A162" s="1"/>
      <c r="B162" s="7"/>
      <c r="C162" s="1"/>
      <c r="D162" s="1"/>
      <c r="E162" s="1"/>
      <c r="F162" s="1"/>
      <c r="G162" s="1"/>
      <c r="H162" s="1"/>
      <c r="I162" s="1"/>
    </row>
    <row r="163" spans="1:9" ht="18.75">
      <c r="A163" s="1"/>
      <c r="B163" s="7"/>
      <c r="C163" s="1"/>
      <c r="D163" s="1"/>
      <c r="E163" s="1"/>
      <c r="F163" s="1"/>
      <c r="G163" s="1"/>
      <c r="H163" s="1"/>
      <c r="I163" s="1"/>
    </row>
    <row r="164" spans="1:9" ht="18.75">
      <c r="A164" s="1"/>
      <c r="B164" s="7"/>
      <c r="C164" s="1"/>
      <c r="D164" s="1"/>
      <c r="E164" s="1"/>
      <c r="F164" s="1"/>
      <c r="G164" s="1"/>
      <c r="H164" s="1"/>
      <c r="I164" s="1"/>
    </row>
    <row r="165" spans="1:9" ht="18.75">
      <c r="A165" s="1"/>
      <c r="B165" s="7"/>
      <c r="C165" s="1"/>
      <c r="D165" s="1"/>
      <c r="E165" s="1"/>
      <c r="F165" s="1"/>
      <c r="G165" s="1"/>
      <c r="H165" s="1"/>
      <c r="I165" s="1"/>
    </row>
    <row r="166" spans="1:9" ht="18.75">
      <c r="A166" s="1"/>
      <c r="B166" s="7"/>
      <c r="C166" s="1"/>
      <c r="D166" s="1"/>
      <c r="E166" s="1"/>
      <c r="F166" s="1"/>
      <c r="G166" s="1"/>
      <c r="H166" s="1"/>
      <c r="I166" s="1"/>
    </row>
    <row r="167" spans="1:9" ht="18.75">
      <c r="A167" s="1"/>
      <c r="B167" s="7"/>
      <c r="C167" s="1"/>
      <c r="D167" s="1"/>
      <c r="E167" s="1"/>
      <c r="F167" s="1"/>
      <c r="G167" s="1"/>
      <c r="H167" s="1"/>
      <c r="I167" s="1"/>
    </row>
    <row r="168" spans="1:9" ht="18.75">
      <c r="A168" s="1"/>
      <c r="B168" s="7"/>
      <c r="C168" s="1"/>
      <c r="D168" s="1"/>
      <c r="E168" s="1"/>
      <c r="F168" s="1"/>
      <c r="G168" s="1"/>
      <c r="H168" s="1"/>
      <c r="I168" s="1"/>
    </row>
    <row r="169" spans="1:9" ht="18.75">
      <c r="A169" s="1"/>
      <c r="B169" s="7"/>
      <c r="C169" s="1"/>
      <c r="D169" s="1"/>
      <c r="E169" s="1"/>
      <c r="F169" s="1"/>
      <c r="G169" s="1"/>
      <c r="H169" s="1"/>
      <c r="I169" s="1"/>
    </row>
    <row r="170" spans="1:9" ht="18.75">
      <c r="A170" s="1"/>
      <c r="B170" s="7"/>
      <c r="C170" s="1"/>
      <c r="D170" s="1"/>
      <c r="E170" s="1"/>
      <c r="F170" s="1"/>
      <c r="G170" s="1"/>
      <c r="H170" s="1"/>
      <c r="I170" s="1"/>
    </row>
    <row r="171" spans="1:9" ht="18.75">
      <c r="A171" s="1"/>
      <c r="B171" s="7"/>
      <c r="C171" s="1"/>
      <c r="D171" s="1"/>
      <c r="E171" s="1"/>
      <c r="F171" s="1"/>
      <c r="G171" s="1"/>
      <c r="H171" s="1"/>
      <c r="I171" s="1"/>
    </row>
    <row r="172" spans="1:9" ht="18.75">
      <c r="A172" s="1"/>
      <c r="B172" s="7"/>
      <c r="C172" s="1"/>
      <c r="D172" s="1"/>
      <c r="E172" s="1"/>
      <c r="F172" s="1"/>
      <c r="G172" s="1"/>
      <c r="H172" s="1"/>
      <c r="I172" s="1"/>
    </row>
    <row r="173" spans="1:9" ht="18.75">
      <c r="A173" s="1"/>
      <c r="B173" s="7"/>
      <c r="C173" s="1"/>
      <c r="D173" s="1"/>
      <c r="E173" s="1"/>
      <c r="F173" s="1"/>
      <c r="G173" s="1"/>
      <c r="H173" s="1"/>
      <c r="I173" s="1"/>
    </row>
    <row r="174" spans="1:9" ht="18.75">
      <c r="A174" s="1"/>
      <c r="B174" s="7"/>
      <c r="C174" s="1"/>
      <c r="D174" s="1"/>
      <c r="E174" s="1"/>
      <c r="F174" s="1"/>
      <c r="G174" s="1"/>
      <c r="H174" s="1"/>
      <c r="I174" s="1"/>
    </row>
    <row r="175" spans="1:9" ht="18.75">
      <c r="A175" s="1"/>
      <c r="B175" s="7"/>
      <c r="C175" s="1"/>
      <c r="D175" s="1"/>
      <c r="E175" s="1"/>
      <c r="F175" s="1"/>
      <c r="G175" s="1"/>
      <c r="H175" s="1"/>
      <c r="I175" s="1"/>
    </row>
    <row r="176" spans="1:9" ht="18.75">
      <c r="A176" s="1"/>
      <c r="B176" s="7"/>
      <c r="C176" s="1"/>
      <c r="D176" s="1"/>
      <c r="E176" s="1"/>
      <c r="F176" s="1"/>
      <c r="G176" s="1"/>
      <c r="H176" s="1"/>
      <c r="I176" s="1"/>
    </row>
    <row r="177" spans="1:9" ht="18.75">
      <c r="A177" s="1"/>
      <c r="B177" s="7"/>
      <c r="C177" s="1"/>
      <c r="D177" s="1"/>
      <c r="E177" s="1"/>
      <c r="F177" s="1"/>
      <c r="G177" s="1"/>
      <c r="H177" s="1"/>
      <c r="I177" s="1"/>
    </row>
    <row r="178" spans="1:9" ht="18.75">
      <c r="A178" s="1"/>
      <c r="B178" s="7"/>
      <c r="C178" s="1"/>
      <c r="D178" s="1"/>
      <c r="E178" s="1"/>
      <c r="F178" s="1"/>
      <c r="G178" s="1"/>
      <c r="H178" s="1"/>
      <c r="I178" s="1"/>
    </row>
    <row r="179" spans="1:9" ht="18.75">
      <c r="A179" s="1"/>
      <c r="B179" s="7"/>
      <c r="C179" s="1"/>
      <c r="D179" s="1"/>
      <c r="E179" s="1"/>
      <c r="F179" s="1"/>
      <c r="G179" s="1"/>
      <c r="H179" s="1"/>
      <c r="I179" s="1"/>
    </row>
    <row r="180" spans="1:9" ht="18.75">
      <c r="A180" s="1"/>
      <c r="B180" s="7"/>
      <c r="C180" s="1"/>
      <c r="D180" s="1"/>
      <c r="E180" s="1"/>
      <c r="F180" s="1"/>
      <c r="G180" s="1"/>
      <c r="H180" s="1"/>
      <c r="I180" s="1"/>
    </row>
    <row r="181" spans="1:9" ht="18.75">
      <c r="A181" s="1"/>
      <c r="B181" s="7"/>
      <c r="C181" s="1"/>
      <c r="D181" s="1"/>
      <c r="E181" s="1"/>
      <c r="F181" s="1"/>
      <c r="G181" s="1"/>
      <c r="H181" s="1"/>
      <c r="I181" s="1"/>
    </row>
    <row r="182" spans="1:9" ht="18.75">
      <c r="A182" s="1"/>
      <c r="B182" s="7"/>
      <c r="C182" s="1"/>
      <c r="D182" s="1"/>
      <c r="E182" s="1"/>
      <c r="F182" s="1"/>
      <c r="G182" s="1"/>
      <c r="H182" s="1"/>
      <c r="I182" s="1"/>
    </row>
    <row r="183" spans="1:9" ht="18.75">
      <c r="A183" s="1"/>
      <c r="B183" s="7"/>
      <c r="C183" s="1"/>
      <c r="D183" s="1"/>
      <c r="E183" s="1"/>
      <c r="F183" s="1"/>
      <c r="G183" s="1"/>
      <c r="H183" s="1"/>
      <c r="I183" s="1"/>
    </row>
    <row r="184" spans="1:9" ht="18.75">
      <c r="A184" s="1"/>
      <c r="B184" s="7"/>
      <c r="C184" s="1"/>
      <c r="D184" s="1"/>
      <c r="E184" s="1"/>
      <c r="F184" s="1"/>
      <c r="G184" s="1"/>
      <c r="H184" s="1"/>
      <c r="I184" s="1"/>
    </row>
    <row r="185" spans="1:9" ht="18.75">
      <c r="A185" s="1"/>
      <c r="B185" s="7"/>
      <c r="C185" s="1"/>
      <c r="D185" s="1"/>
      <c r="E185" s="1"/>
      <c r="F185" s="1"/>
      <c r="G185" s="1"/>
      <c r="H185" s="1"/>
      <c r="I185" s="1"/>
    </row>
    <row r="186" spans="1:9" ht="18.75">
      <c r="A186" s="1"/>
      <c r="B186" s="7"/>
      <c r="C186" s="1"/>
      <c r="D186" s="1"/>
      <c r="E186" s="1"/>
      <c r="F186" s="1"/>
      <c r="G186" s="1"/>
      <c r="H186" s="1"/>
      <c r="I186" s="1"/>
    </row>
    <row r="187" spans="1:9" ht="18.75">
      <c r="A187" s="1"/>
      <c r="B187" s="7"/>
      <c r="C187" s="1"/>
      <c r="D187" s="1"/>
      <c r="E187" s="1"/>
      <c r="F187" s="1"/>
      <c r="G187" s="1"/>
      <c r="H187" s="1"/>
      <c r="I187" s="1"/>
    </row>
    <row r="188" spans="1:9" ht="18.75">
      <c r="A188" s="1"/>
      <c r="B188" s="7"/>
      <c r="C188" s="1"/>
      <c r="D188" s="1"/>
      <c r="E188" s="1"/>
      <c r="F188" s="1"/>
      <c r="G188" s="1"/>
      <c r="H188" s="1"/>
      <c r="I188" s="1"/>
    </row>
    <row r="189" spans="1:9" ht="18.75">
      <c r="A189" s="1"/>
      <c r="B189" s="7"/>
      <c r="C189" s="1"/>
      <c r="D189" s="1"/>
      <c r="E189" s="1"/>
      <c r="F189" s="1"/>
      <c r="G189" s="1"/>
      <c r="H189" s="1"/>
      <c r="I189" s="1"/>
    </row>
    <row r="190" spans="1:9" ht="18.75">
      <c r="A190" s="1"/>
      <c r="B190" s="7"/>
      <c r="C190" s="1"/>
      <c r="D190" s="1"/>
      <c r="E190" s="1"/>
      <c r="F190" s="1"/>
      <c r="G190" s="1"/>
      <c r="H190" s="1"/>
      <c r="I190" s="1"/>
    </row>
    <row r="191" spans="1:9" ht="18.75">
      <c r="A191" s="1"/>
      <c r="B191" s="7"/>
      <c r="C191" s="1"/>
      <c r="D191" s="1"/>
      <c r="E191" s="1"/>
      <c r="F191" s="1"/>
      <c r="G191" s="1"/>
      <c r="H191" s="1"/>
      <c r="I191" s="1"/>
    </row>
    <row r="192" spans="1:9" ht="18.75">
      <c r="A192" s="1"/>
      <c r="B192" s="7"/>
      <c r="C192" s="1"/>
      <c r="D192" s="1"/>
      <c r="E192" s="1"/>
      <c r="F192" s="1"/>
      <c r="G192" s="1"/>
      <c r="H192" s="1"/>
      <c r="I192" s="1"/>
    </row>
    <row r="193" spans="1:9" ht="18.75">
      <c r="A193" s="1"/>
      <c r="B193" s="7"/>
      <c r="C193" s="1"/>
      <c r="D193" s="1"/>
      <c r="E193" s="1"/>
      <c r="F193" s="1"/>
      <c r="G193" s="1"/>
      <c r="H193" s="1"/>
      <c r="I193" s="1"/>
    </row>
    <row r="194" spans="1:9" ht="18.75">
      <c r="A194" s="1"/>
      <c r="B194" s="7"/>
      <c r="C194" s="1"/>
      <c r="D194" s="1"/>
      <c r="E194" s="1"/>
      <c r="F194" s="1"/>
      <c r="G194" s="1"/>
      <c r="H194" s="1"/>
      <c r="I194" s="1"/>
    </row>
    <row r="195" spans="1:9" ht="18.75">
      <c r="A195" s="1"/>
      <c r="B195" s="7"/>
      <c r="C195" s="1"/>
      <c r="D195" s="1"/>
      <c r="E195" s="1"/>
      <c r="F195" s="1"/>
      <c r="G195" s="1"/>
      <c r="H195" s="1"/>
      <c r="I195" s="1"/>
    </row>
    <row r="196" spans="1:9" ht="18.75">
      <c r="A196" s="1"/>
      <c r="B196" s="7"/>
      <c r="C196" s="1"/>
      <c r="D196" s="1"/>
      <c r="E196" s="1"/>
      <c r="F196" s="1"/>
      <c r="G196" s="1"/>
      <c r="H196" s="1"/>
      <c r="I196" s="1"/>
    </row>
    <row r="197" spans="1:9" ht="18.75">
      <c r="A197" s="1"/>
      <c r="B197" s="7"/>
      <c r="C197" s="1"/>
      <c r="D197" s="1"/>
      <c r="E197" s="1"/>
      <c r="F197" s="1"/>
      <c r="G197" s="1"/>
      <c r="H197" s="1"/>
      <c r="I197" s="1"/>
    </row>
    <row r="198" spans="1:9" ht="18.75">
      <c r="A198" s="1"/>
      <c r="B198" s="7"/>
      <c r="C198" s="1"/>
      <c r="D198" s="1"/>
      <c r="E198" s="1"/>
      <c r="F198" s="1"/>
      <c r="G198" s="1"/>
      <c r="H198" s="1"/>
      <c r="I198" s="1"/>
    </row>
    <row r="199" spans="1:9" ht="18.75">
      <c r="A199" s="1"/>
      <c r="B199" s="7"/>
      <c r="C199" s="1"/>
      <c r="D199" s="1"/>
      <c r="E199" s="1"/>
      <c r="F199" s="1"/>
      <c r="G199" s="1"/>
      <c r="H199" s="1"/>
      <c r="I199" s="1"/>
    </row>
    <row r="200" spans="1:9" ht="18.75">
      <c r="A200" s="1"/>
      <c r="B200" s="7"/>
      <c r="C200" s="1"/>
      <c r="D200" s="1"/>
      <c r="E200" s="1"/>
      <c r="F200" s="1"/>
      <c r="G200" s="1"/>
      <c r="H200" s="1"/>
      <c r="I200" s="1"/>
    </row>
    <row r="201" spans="1:9" ht="18.75">
      <c r="A201" s="1"/>
      <c r="B201" s="7"/>
      <c r="C201" s="1"/>
      <c r="D201" s="1"/>
      <c r="E201" s="1"/>
      <c r="F201" s="1"/>
      <c r="G201" s="1"/>
      <c r="H201" s="1"/>
      <c r="I201" s="1"/>
    </row>
    <row r="202" spans="1:9" ht="18.75">
      <c r="A202" s="1"/>
      <c r="B202" s="7"/>
      <c r="C202" s="1"/>
      <c r="D202" s="1"/>
      <c r="E202" s="1"/>
      <c r="F202" s="1"/>
      <c r="G202" s="1"/>
      <c r="H202" s="1"/>
      <c r="I202" s="1"/>
    </row>
    <row r="203" spans="1:9" ht="18.75">
      <c r="A203" s="1"/>
      <c r="B203" s="7"/>
      <c r="C203" s="1"/>
      <c r="D203" s="1"/>
      <c r="E203" s="1"/>
      <c r="F203" s="1"/>
      <c r="G203" s="1"/>
      <c r="H203" s="1"/>
      <c r="I203" s="1"/>
    </row>
    <row r="204" spans="1:9" ht="18.75">
      <c r="A204" s="1"/>
      <c r="B204" s="7"/>
      <c r="C204" s="1"/>
      <c r="D204" s="1"/>
      <c r="E204" s="1"/>
      <c r="F204" s="1"/>
      <c r="G204" s="1"/>
      <c r="H204" s="1"/>
      <c r="I204" s="1"/>
    </row>
    <row r="205" spans="1:9" ht="18.75">
      <c r="A205" s="1"/>
      <c r="B205" s="7"/>
      <c r="C205" s="1"/>
      <c r="D205" s="1"/>
      <c r="E205" s="1"/>
      <c r="F205" s="1"/>
      <c r="G205" s="1"/>
      <c r="H205" s="1"/>
      <c r="I205" s="1"/>
    </row>
    <row r="206" spans="1:9" ht="18.75">
      <c r="A206" s="1"/>
      <c r="B206" s="7"/>
      <c r="C206" s="1"/>
      <c r="D206" s="1"/>
      <c r="E206" s="1"/>
      <c r="F206" s="1"/>
      <c r="G206" s="1"/>
      <c r="H206" s="1"/>
      <c r="I206" s="1"/>
    </row>
    <row r="207" spans="1:9" ht="18.75">
      <c r="A207" s="1"/>
      <c r="B207" s="7"/>
      <c r="C207" s="1"/>
      <c r="D207" s="1"/>
      <c r="E207" s="1"/>
      <c r="F207" s="1"/>
      <c r="G207" s="1"/>
      <c r="H207" s="1"/>
      <c r="I207" s="1"/>
    </row>
    <row r="208" spans="1:9" ht="18.75">
      <c r="A208" s="1"/>
      <c r="B208" s="7"/>
      <c r="C208" s="1"/>
      <c r="D208" s="1"/>
      <c r="E208" s="1"/>
      <c r="F208" s="1"/>
      <c r="G208" s="1"/>
      <c r="H208" s="1"/>
      <c r="I208" s="1"/>
    </row>
    <row r="209" spans="1:9" ht="18.75">
      <c r="A209" s="1"/>
      <c r="B209" s="7"/>
      <c r="C209" s="1"/>
      <c r="D209" s="1"/>
      <c r="E209" s="1"/>
      <c r="F209" s="1"/>
      <c r="G209" s="1"/>
      <c r="H209" s="1"/>
      <c r="I209" s="1"/>
    </row>
    <row r="210" spans="1:9" ht="18.75">
      <c r="A210" s="1"/>
      <c r="B210" s="7"/>
      <c r="C210" s="1"/>
      <c r="D210" s="1"/>
      <c r="E210" s="1"/>
      <c r="F210" s="1"/>
      <c r="G210" s="1"/>
      <c r="H210" s="1"/>
      <c r="I210" s="1"/>
    </row>
    <row r="211" spans="1:9" ht="18.75">
      <c r="A211" s="1"/>
      <c r="B211" s="7"/>
      <c r="C211" s="1"/>
      <c r="D211" s="1"/>
      <c r="E211" s="1"/>
      <c r="F211" s="1"/>
      <c r="G211" s="1"/>
      <c r="H211" s="1"/>
      <c r="I211" s="1"/>
    </row>
    <row r="212" spans="1:9" ht="18.75">
      <c r="A212" s="1"/>
      <c r="B212" s="7"/>
      <c r="C212" s="1"/>
      <c r="D212" s="1"/>
      <c r="E212" s="1"/>
      <c r="F212" s="1"/>
      <c r="G212" s="1"/>
      <c r="H212" s="1"/>
      <c r="I212" s="1"/>
    </row>
    <row r="213" spans="1:9" ht="18.75">
      <c r="A213" s="1"/>
      <c r="B213" s="7"/>
      <c r="C213" s="1"/>
      <c r="D213" s="1"/>
      <c r="E213" s="1"/>
      <c r="F213" s="1"/>
      <c r="G213" s="1"/>
      <c r="H213" s="1"/>
      <c r="I213" s="1"/>
    </row>
    <row r="214" spans="1:9" ht="18.75">
      <c r="A214" s="1"/>
      <c r="B214" s="7"/>
      <c r="C214" s="1"/>
      <c r="D214" s="1"/>
      <c r="E214" s="1"/>
      <c r="F214" s="1"/>
      <c r="G214" s="1"/>
      <c r="H214" s="1"/>
      <c r="I214" s="1"/>
    </row>
    <row r="215" spans="1:9" ht="18.75">
      <c r="A215" s="1"/>
      <c r="B215" s="7"/>
      <c r="C215" s="1"/>
      <c r="D215" s="1"/>
      <c r="E215" s="1"/>
      <c r="F215" s="1"/>
      <c r="G215" s="1"/>
      <c r="H215" s="1"/>
      <c r="I215" s="1"/>
    </row>
    <row r="216" spans="1:9" ht="18.75">
      <c r="A216" s="1"/>
      <c r="B216" s="7"/>
      <c r="C216" s="1"/>
      <c r="D216" s="1"/>
      <c r="E216" s="1"/>
      <c r="F216" s="1"/>
      <c r="G216" s="1"/>
      <c r="H216" s="1"/>
      <c r="I216" s="1"/>
    </row>
    <row r="217" spans="1:9" ht="18.75">
      <c r="A217" s="1"/>
      <c r="B217" s="7"/>
      <c r="C217" s="1"/>
      <c r="D217" s="1"/>
      <c r="E217" s="1"/>
      <c r="F217" s="1"/>
      <c r="G217" s="1"/>
      <c r="H217" s="1"/>
      <c r="I217" s="1"/>
    </row>
    <row r="218" spans="1:9" ht="18.75">
      <c r="A218" s="1"/>
      <c r="B218" s="7"/>
      <c r="C218" s="1"/>
      <c r="D218" s="1"/>
      <c r="E218" s="1"/>
      <c r="F218" s="1"/>
      <c r="G218" s="1"/>
      <c r="H218" s="1"/>
      <c r="I218" s="1"/>
    </row>
    <row r="219" spans="1:9" ht="18.75">
      <c r="A219" s="1"/>
      <c r="B219" s="7"/>
      <c r="C219" s="1"/>
      <c r="D219" s="1"/>
      <c r="E219" s="1"/>
      <c r="F219" s="1"/>
      <c r="G219" s="1"/>
      <c r="H219" s="1"/>
      <c r="I219" s="1"/>
    </row>
    <row r="220" spans="1:9" ht="18.75">
      <c r="A220" s="1"/>
      <c r="B220" s="7"/>
      <c r="C220" s="1"/>
      <c r="D220" s="1"/>
      <c r="E220" s="1"/>
      <c r="F220" s="1"/>
      <c r="G220" s="1"/>
      <c r="H220" s="1"/>
      <c r="I220" s="1"/>
    </row>
    <row r="221" spans="1:9" ht="18.75">
      <c r="A221" s="1"/>
      <c r="B221" s="7"/>
      <c r="C221" s="1"/>
      <c r="D221" s="1"/>
      <c r="E221" s="1"/>
      <c r="F221" s="1"/>
      <c r="G221" s="1"/>
      <c r="H221" s="1"/>
      <c r="I221" s="1"/>
    </row>
    <row r="222" spans="1:9" ht="18.75">
      <c r="A222" s="1"/>
      <c r="B222" s="7"/>
      <c r="C222" s="1"/>
      <c r="D222" s="1"/>
      <c r="E222" s="1"/>
      <c r="F222" s="1"/>
      <c r="G222" s="1"/>
      <c r="H222" s="1"/>
      <c r="I222" s="1"/>
    </row>
    <row r="223" spans="1:9" ht="18.75">
      <c r="A223" s="1"/>
      <c r="B223" s="7"/>
      <c r="C223" s="1"/>
      <c r="D223" s="1"/>
      <c r="E223" s="1"/>
      <c r="F223" s="1"/>
      <c r="G223" s="1"/>
      <c r="H223" s="1"/>
      <c r="I223" s="1"/>
    </row>
    <row r="224" spans="1:9" ht="18.75">
      <c r="A224" s="1"/>
      <c r="B224" s="7"/>
      <c r="C224" s="1"/>
      <c r="D224" s="1"/>
      <c r="E224" s="1"/>
      <c r="F224" s="1"/>
      <c r="G224" s="1"/>
      <c r="H224" s="1"/>
      <c r="I224" s="1"/>
    </row>
    <row r="225" spans="1:9" ht="18.75">
      <c r="A225" s="1"/>
      <c r="B225" s="7"/>
      <c r="C225" s="1"/>
      <c r="D225" s="1"/>
      <c r="E225" s="1"/>
      <c r="F225" s="1"/>
      <c r="G225" s="1"/>
      <c r="H225" s="1"/>
      <c r="I225" s="1"/>
    </row>
    <row r="226" spans="1:9" ht="18.75">
      <c r="A226" s="1"/>
      <c r="B226" s="7"/>
      <c r="C226" s="1"/>
      <c r="D226" s="1"/>
      <c r="E226" s="1"/>
      <c r="F226" s="1"/>
      <c r="G226" s="1"/>
      <c r="H226" s="1"/>
      <c r="I226" s="1"/>
    </row>
    <row r="227" spans="1:9" ht="18.75">
      <c r="A227" s="1"/>
      <c r="B227" s="7"/>
      <c r="C227" s="1"/>
      <c r="D227" s="1"/>
      <c r="E227" s="1"/>
      <c r="F227" s="1"/>
      <c r="G227" s="1"/>
      <c r="H227" s="1"/>
      <c r="I227" s="1"/>
    </row>
    <row r="228" spans="1:9" ht="18.75">
      <c r="A228" s="1"/>
      <c r="B228" s="7"/>
      <c r="C228" s="1"/>
      <c r="D228" s="1"/>
      <c r="E228" s="1"/>
      <c r="F228" s="1"/>
      <c r="G228" s="1"/>
      <c r="H228" s="1"/>
      <c r="I228" s="1"/>
    </row>
    <row r="229" spans="1:9" ht="18.75">
      <c r="A229" s="1"/>
      <c r="B229" s="7"/>
      <c r="C229" s="1"/>
      <c r="D229" s="1"/>
      <c r="E229" s="1"/>
      <c r="F229" s="1"/>
      <c r="G229" s="1"/>
      <c r="H229" s="1"/>
      <c r="I229" s="1"/>
    </row>
    <row r="230" spans="1:9" ht="18.75">
      <c r="A230" s="1"/>
      <c r="B230" s="7"/>
      <c r="C230" s="1"/>
      <c r="D230" s="1"/>
      <c r="E230" s="1"/>
      <c r="F230" s="1"/>
      <c r="G230" s="1"/>
      <c r="H230" s="1"/>
      <c r="I230" s="1"/>
    </row>
    <row r="231" spans="1:9" ht="18.75">
      <c r="A231" s="1"/>
      <c r="B231" s="7"/>
      <c r="C231" s="1"/>
      <c r="D231" s="1"/>
      <c r="E231" s="1"/>
      <c r="F231" s="1"/>
      <c r="G231" s="1"/>
      <c r="H231" s="1"/>
      <c r="I231" s="1"/>
    </row>
    <row r="232" spans="1:9" ht="18.75">
      <c r="A232" s="1"/>
      <c r="B232" s="7"/>
      <c r="C232" s="1"/>
      <c r="D232" s="1"/>
      <c r="E232" s="1"/>
      <c r="F232" s="1"/>
      <c r="G232" s="1"/>
      <c r="H232" s="1"/>
      <c r="I232" s="1"/>
    </row>
    <row r="233" spans="1:9" ht="18.75">
      <c r="A233" s="1"/>
      <c r="B233" s="7"/>
      <c r="C233" s="1"/>
      <c r="D233" s="1"/>
      <c r="E233" s="1"/>
      <c r="F233" s="1"/>
      <c r="G233" s="1"/>
      <c r="H233" s="1"/>
      <c r="I233" s="1"/>
    </row>
    <row r="234" spans="1:9" ht="18.75">
      <c r="A234" s="1"/>
      <c r="B234" s="7"/>
      <c r="C234" s="1"/>
      <c r="D234" s="1"/>
      <c r="E234" s="1"/>
      <c r="F234" s="1"/>
      <c r="G234" s="1"/>
      <c r="H234" s="1"/>
      <c r="I234" s="1"/>
    </row>
    <row r="235" spans="1:9" ht="18.75">
      <c r="A235" s="1"/>
      <c r="B235" s="7"/>
      <c r="C235" s="1"/>
      <c r="D235" s="1"/>
      <c r="E235" s="1"/>
      <c r="F235" s="1"/>
      <c r="G235" s="1"/>
      <c r="H235" s="1"/>
      <c r="I235" s="1"/>
    </row>
    <row r="236" spans="1:9" ht="18.75">
      <c r="A236" s="1"/>
      <c r="B236" s="7"/>
      <c r="C236" s="1"/>
      <c r="D236" s="1"/>
      <c r="E236" s="1"/>
      <c r="F236" s="1"/>
      <c r="G236" s="1"/>
      <c r="H236" s="1"/>
      <c r="I236" s="1"/>
    </row>
    <row r="237" spans="1:9" ht="18.75">
      <c r="A237" s="1"/>
      <c r="B237" s="7"/>
      <c r="C237" s="1"/>
      <c r="D237" s="1"/>
      <c r="E237" s="1"/>
      <c r="F237" s="1"/>
      <c r="G237" s="1"/>
      <c r="H237" s="1"/>
      <c r="I237" s="1"/>
    </row>
    <row r="238" spans="1:9" ht="18.75">
      <c r="A238" s="1"/>
      <c r="B238" s="7"/>
      <c r="C238" s="1"/>
      <c r="D238" s="1"/>
      <c r="E238" s="1"/>
      <c r="F238" s="1"/>
      <c r="G238" s="1"/>
      <c r="H238" s="1"/>
      <c r="I238" s="1"/>
    </row>
    <row r="239" spans="1:9" ht="18.75">
      <c r="A239" s="1"/>
      <c r="B239" s="7"/>
      <c r="C239" s="1"/>
      <c r="D239" s="1"/>
      <c r="E239" s="1"/>
      <c r="F239" s="1"/>
      <c r="G239" s="1"/>
      <c r="H239" s="1"/>
      <c r="I239" s="1"/>
    </row>
    <row r="240" spans="1:9" ht="18.75">
      <c r="A240" s="1"/>
      <c r="B240" s="7"/>
      <c r="C240" s="1"/>
      <c r="D240" s="1"/>
      <c r="E240" s="1"/>
      <c r="F240" s="1"/>
      <c r="G240" s="1"/>
      <c r="H240" s="1"/>
      <c r="I240" s="1"/>
    </row>
    <row r="241" spans="1:9" ht="18.75">
      <c r="A241" s="1"/>
      <c r="B241" s="7"/>
      <c r="C241" s="1"/>
      <c r="D241" s="1"/>
      <c r="E241" s="1"/>
      <c r="F241" s="1"/>
      <c r="G241" s="1"/>
      <c r="H241" s="1"/>
      <c r="I241" s="1"/>
    </row>
    <row r="242" spans="1:9" ht="18.75">
      <c r="A242" s="1"/>
      <c r="B242" s="7"/>
      <c r="C242" s="1"/>
      <c r="D242" s="1"/>
      <c r="E242" s="1"/>
      <c r="F242" s="1"/>
      <c r="G242" s="1"/>
      <c r="H242" s="1"/>
      <c r="I242" s="1"/>
    </row>
    <row r="243" spans="1:9" ht="18.75">
      <c r="A243" s="1"/>
      <c r="B243" s="7"/>
      <c r="C243" s="1"/>
      <c r="D243" s="1"/>
      <c r="E243" s="1"/>
      <c r="F243" s="1"/>
      <c r="G243" s="1"/>
      <c r="H243" s="1"/>
      <c r="I243" s="1"/>
    </row>
  </sheetData>
  <mergeCells count="2">
    <mergeCell ref="A12:B12"/>
    <mergeCell ref="A3:B3"/>
  </mergeCells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 xml:space="preserve">&amp;C&amp;"Bookman Old Style,Bold"&amp;14Preliminary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Ravi</cp:lastModifiedBy>
  <cp:lastPrinted>2009-03-31T19:29:57Z</cp:lastPrinted>
  <dcterms:created xsi:type="dcterms:W3CDTF">2007-11-29T17:33:41Z</dcterms:created>
  <dcterms:modified xsi:type="dcterms:W3CDTF">2009-06-30T14:21:51Z</dcterms:modified>
  <cp:category/>
  <cp:version/>
  <cp:contentType/>
  <cp:contentStatus/>
</cp:coreProperties>
</file>